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39" documentId="120_S{2AC9BD13-BADA-5192-A53E-5A8FF88502F6}" xr6:coauthVersionLast="47" xr6:coauthVersionMax="47" xr10:uidLastSave="{908FCD5A-B2A3-4B45-A3D6-16656B878DF3}"/>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G8" i="4"/>
  <c r="I8" i="4"/>
  <c r="J8" i="4"/>
  <c r="L8" i="4"/>
  <c r="G6" i="5"/>
  <c r="G7"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5" i="5"/>
  <c r="B3" i="4"/>
  <c r="I3" i="4"/>
  <c r="J3" i="4"/>
  <c r="L3" i="4"/>
  <c r="B4" i="4"/>
  <c r="G4" i="4"/>
  <c r="I4" i="4"/>
  <c r="J4" i="4"/>
  <c r="L4" i="4"/>
  <c r="B5" i="4"/>
  <c r="G5" i="4"/>
  <c r="I5" i="4"/>
  <c r="J5" i="4"/>
  <c r="L5" i="4"/>
  <c r="B6" i="4"/>
  <c r="G6" i="4"/>
  <c r="I6" i="4"/>
  <c r="J6" i="4"/>
  <c r="L6" i="4"/>
  <c r="B7" i="4"/>
  <c r="G7" i="4"/>
  <c r="I7" i="4"/>
  <c r="J7" i="4"/>
  <c r="L7"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<sst xmlns="http://schemas.openxmlformats.org/spreadsheetml/2006/main" count="180313" uniqueCount="39131">
  <si>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</si>
  <si>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</si>
  <si>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</si>
  <si>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</si>
  <si>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</si>
  <si>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</si>
  <si>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</si>
  <si>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</si>
  <si>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</si>
  <si>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</si>
  <si>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</si>
  <si>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</si>
  <si>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</si>
  <si>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</si>
  <si>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</si>
  <si>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</si>
  <si>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</si>
  <si>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</si>
  <si>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</si>
  <si>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</si>
  <si>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</si>
  <si>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</si>
  <si>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</si>
  <si>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</si>
  <si>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</si>
  <si>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</si>
  <si>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</si>
  <si>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</si>
  <si>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</si>
  <si>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</si>
  <si>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</si>
  <si>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</si>
  <si>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</si>
  <si>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</si>
  <si>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</si>
  <si>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</si>
  <si>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</si>
  <si>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</si>
  <si>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</si>
  <si>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</si>
  <si>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</si>
  <si>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</si>
  <si>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</si>
  <si>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</si>
  <si>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</si>
  <si>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</si>
  <si>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</si>
  <si>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</si>
  <si>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</si>
  <si>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</si>
  <si>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</si>
  <si>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</si>
  <si>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</si>
  <si>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</si>
  <si>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</si>
  <si>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</si>
  <si>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</si>
  <si>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</si>
  <si>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</si>
  <si>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</si>
  <si>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</si>
  <si>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</si>
  <si>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</si>
  <si>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</si>
  <si>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</si>
  <si>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</si>
  <si>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</si>
  <si>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</si>
  <si>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</si>
  <si>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</si>
  <si>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</si>
  <si>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</si>
  <si>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</si>
  <si>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</si>
  <si>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</si>
  <si>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</si>
  <si>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</si>
  <si>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</si>
  <si>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</si>
  <si>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</si>
  <si>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</si>
  <si>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</si>
  <si>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</si>
  <si>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</si>
  <si>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</si>
  <si>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</si>
  <si>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</si>
  <si>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</si>
  <si>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</si>
  <si>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</si>
  <si>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</si>
  <si>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</si>
  <si>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</si>
  <si>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</si>
  <si>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</si>
  <si>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</si>
  <si>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</si>
  <si>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</si>
  <si>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</si>
  <si>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</si>
  <si>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</si>
  <si>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</si>
  <si>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</si>
  <si>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</si>
  <si>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</si>
  <si>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</si>
  <si>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</si>
  <si>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</si>
  <si>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</si>
  <si>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</si>
  <si>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</si>
  <si>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</si>
  <si>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</si>
  <si>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</si>
  <si>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</si>
  <si>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</si>
  <si>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</si>
  <si>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</si>
  <si>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</si>
  <si>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</si>
  <si>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</si>
  <si>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</si>
  <si>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</si>
  <si>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</si>
  <si>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</si>
  <si>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</si>
  <si>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</si>
  <si>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</si>
  <si>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</si>
  <si>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</si>
  <si>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</si>
  <si>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</si>
  <si>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</si>
  <si>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</si>
  <si>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</si>
  <si>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</si>
  <si>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</si>
  <si>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</si>
  <si>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</si>
  <si>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</si>
  <si>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</si>
  <si>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</si>
  <si>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</si>
  <si>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</si>
  <si>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</si>
  <si>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</si>
  <si>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</si>
  <si>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</si>
  <si>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</si>
  <si>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</si>
  <si>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</si>
  <si>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</si>
  <si>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</si>
  <si>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</si>
  <si>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</si>
  <si>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</si>
  <si>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</si>
  <si>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</si>
  <si>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</si>
  <si>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</si>
  <si>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</si>
  <si>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</si>
  <si>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</si>
  <si>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</si>
  <si>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</si>
  <si>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</si>
  <si>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</si>
  <si>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</si>
  <si>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</si>
  <si>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</si>
  <si>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</si>
  <si>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</si>
  <si>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</si>
  <si>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</si>
  <si>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</si>
  <si>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</si>
  <si>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</si>
  <si>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</si>
  <si>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</si>
  <si>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</si>
  <si>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</si>
  <si>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</si>
  <si>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</si>
  <si>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</si>
  <si>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</si>
  <si>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</si>
  <si>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</si>
  <si>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</si>
  <si>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</si>
  <si>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</si>
  <si>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</si>
  <si>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</si>
  <si>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</si>
  <si>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</si>
  <si>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</si>
  <si>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</si>
  <si>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</si>
  <si>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</si>
  <si>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</si>
  <si>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</si>
  <si>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</si>
  <si>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</si>
  <si>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</si>
  <si>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</si>
  <si>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</si>
  <si>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</si>
  <si>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</si>
  <si>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</si>
  <si>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</si>
  <si>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</si>
  <si>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</si>
  <si>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</si>
  <si>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</si>
  <si>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</si>
  <si>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</si>
  <si>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</si>
  <si>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</si>
  <si>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</si>
  <si>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</si>
  <si>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</si>
  <si>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</si>
  <si>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</si>
  <si>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</si>
  <si>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</si>
  <si>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</si>
  <si>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</si>
  <si>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</si>
  <si>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</si>
  <si>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</si>
  <si>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</si>
  <si>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</si>
  <si>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</si>
  <si>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</si>
  <si>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</si>
  <si>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</si>
  <si>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</si>
  <si>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</si>
  <si>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</si>
  <si>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</si>
  <si>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</si>
  <si>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</si>
  <si>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</si>
  <si>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</si>
  <si>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</si>
  <si>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</si>
  <si>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</si>
  <si>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</si>
  <si>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</si>
  <si>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</si>
  <si>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</si>
  <si>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</si>
  <si>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</si>
  <si>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</si>
  <si>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</si>
  <si>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</si>
  <si>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</si>
  <si>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</si>
  <si>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</si>
  <si>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</si>
  <si>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</si>
  <si>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</si>
  <si>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</si>
  <si>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</si>
  <si>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</si>
  <si>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</si>
  <si>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</si>
  <si>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</si>
  <si>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</si>
  <si>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</si>
  <si>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</si>
  <si>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</si>
  <si>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</si>
  <si>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</si>
  <si>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</si>
  <si>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</si>
  <si>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</si>
  <si>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</si>
  <si>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</si>
  <si>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</si>
  <si>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</si>
  <si>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</si>
  <si>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</si>
  <si>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</si>
  <si>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</si>
  <si>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</si>
  <si>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</si>
  <si>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</si>
  <si>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</si>
  <si>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</si>
  <si>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</si>
  <si>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</si>
  <si>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</si>
  <si>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</si>
  <si>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</si>
  <si>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</si>
  <si>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</si>
  <si>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</si>
  <si>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</si>
  <si>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</si>
  <si>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</si>
  <si>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</si>
  <si>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</si>
  <si>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</si>
  <si>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</si>
  <si>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</si>
  <si>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</si>
  <si>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</si>
  <si>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</si>
  <si>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</si>
  <si>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</si>
  <si>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</si>
  <si>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</si>
  <si>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</si>
  <si>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</si>
  <si>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</si>
  <si>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</si>
  <si>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</si>
  <si>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</si>
  <si>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</si>
  <si>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</si>
  <si>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</si>
  <si>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</si>
  <si>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</si>
  <si>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</si>
  <si>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</si>
  <si>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</si>
  <si>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</si>
  <si>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</si>
  <si>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</si>
  <si>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</si>
  <si>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</si>
  <si>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</si>
  <si>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</si>
  <si>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</si>
  <si>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</si>
  <si>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</si>
  <si>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</si>
  <si>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</si>
  <si>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</si>
  <si>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</si>
  <si>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</si>
  <si>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</si>
  <si>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</si>
  <si>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</si>
  <si>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</si>
  <si>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</si>
  <si>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</si>
  <si>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</si>
  <si>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</si>
  <si>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</si>
  <si>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</si>
  <si>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</si>
  <si>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</si>
  <si>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</si>
  <si>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</si>
  <si>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</si>
  <si>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</si>
  <si>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</si>
  <si>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</si>
  <si>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</si>
  <si>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</si>
  <si>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</si>
  <si>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</si>
  <si>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</si>
  <si>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</si>
  <si>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</si>
  <si>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</si>
  <si>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</si>
  <si>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</si>
  <si>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</si>
  <si>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</si>
  <si>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</si>
  <si>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</si>
  <si>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</si>
  <si>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</si>
  <si>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</si>
  <si>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</si>
  <si>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</si>
  <si>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</si>
  <si>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</si>
  <si>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</si>
  <si>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</si>
  <si>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</si>
  <si>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</si>
  <si>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</si>
  <si>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</si>
  <si>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</si>
  <si>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</si>
  <si>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</si>
  <si>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</si>
  <si>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</si>
  <si>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</si>
  <si>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</si>
  <si>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</si>
  <si>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</si>
  <si>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</si>
  <si>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</si>
  <si>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</si>
  <si>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</si>
  <si>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</si>
  <si>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</si>
  <si>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</si>
  <si>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</si>
  <si>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</si>
  <si>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</si>
  <si>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</si>
  <si>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</si>
  <si>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</si>
  <si>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</si>
  <si>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</si>
  <si>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</si>
  <si>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</si>
  <si>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</si>
  <si>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</si>
  <si>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</si>
  <si>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</si>
  <si>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</si>
  <si>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</si>
  <si>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</si>
  <si>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</si>
  <si>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</si>
  <si>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</si>
  <si>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</si>
  <si>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</si>
  <si>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</si>
  <si>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</si>
  <si>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</si>
  <si>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</si>
  <si>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</si>
  <si>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</si>
  <si>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</si>
  <si>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</si>
  <si>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</si>
  <si>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</si>
  <si>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</si>
  <si>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</si>
  <si>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</si>
  <si>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</si>
  <si>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</si>
  <si>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</si>
  <si>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</si>
  <si>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</si>
  <si>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</si>
  <si>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</si>
  <si>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</si>
  <si>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</si>
  <si>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</si>
  <si>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</si>
  <si>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</si>
  <si>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</si>
  <si>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</si>
  <si>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</si>
  <si>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</si>
  <si>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</si>
  <si>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</si>
  <si>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</si>
  <si>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</si>
  <si>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</si>
  <si>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</si>
  <si>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</si>
  <si>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</si>
  <si>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</si>
  <si>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</si>
  <si>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</si>
  <si>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</si>
  <si>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</si>
  <si>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</si>
  <si>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</si>
  <si>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</si>
  <si>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</si>
  <si>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</si>
  <si>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</si>
  <si>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</si>
  <si>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</si>
  <si>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</si>
  <si>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</si>
  <si>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</si>
  <si>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</si>
  <si>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</si>
  <si>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</si>
  <si>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</si>
  <si>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</si>
  <si>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</si>
  <si>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</si>
  <si>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</si>
  <si>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</si>
  <si>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</si>
  <si>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</si>
  <si>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</si>
  <si>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</si>
  <si>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</si>
  <si>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</si>
  <si>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</si>
  <si>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</si>
  <si>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</si>
  <si>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</si>
  <si>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</si>
  <si>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</si>
  <si>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</si>
  <si>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</si>
  <si>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</si>
  <si>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</si>
  <si>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</si>
  <si>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</si>
  <si>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</si>
  <si>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</si>
  <si>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</si>
  <si>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</si>
  <si>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</si>
  <si>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</si>
  <si>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</si>
  <si>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</si>
  <si>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</si>
  <si>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</si>
  <si>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</si>
  <si>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</si>
  <si>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</si>
  <si>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</si>
  <si>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</si>
  <si>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</si>
  <si>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</si>
  <si>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</si>
  <si>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</si>
  <si>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</si>
  <si>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</si>
  <si>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</si>
  <si>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</si>
  <si>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</si>
  <si>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</si>
  <si>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</si>
  <si>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</si>
  <si>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</si>
  <si>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</si>
  <si>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</si>
  <si>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</si>
  <si>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</si>
  <si>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</si>
  <si>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</si>
  <si>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</si>
  <si>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</si>
  <si>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</si>
  <si>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</si>
  <si>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</si>
  <si>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</si>
  <si>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</si>
  <si>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</si>
  <si>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</si>
  <si>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</si>
  <si>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</si>
  <si>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</si>
  <si>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</si>
  <si>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</si>
  <si>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</si>
  <si>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</si>
  <si>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</si>
  <si>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</si>
  <si>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</si>
  <si>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</si>
  <si>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</si>
  <si>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</si>
  <si>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</si>
  <si>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</si>
  <si>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</si>
  <si>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</si>
  <si>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</si>
  <si>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</si>
  <si>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</si>
  <si>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</si>
  <si>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</si>
  <si>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</si>
  <si>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</si>
  <si>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</si>
  <si>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</si>
  <si>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</si>
  <si>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</si>
  <si>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</si>
  <si>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</si>
  <si>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</si>
  <si>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</si>
  <si>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</si>
  <si>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</si>
  <si>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</si>
  <si>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</si>
  <si>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</si>
  <si>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</si>
  <si>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</si>
  <si>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</si>
  <si>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</si>
  <si>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</si>
  <si>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</si>
  <si>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</si>
  <si>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</si>
  <si>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</si>
  <si>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</si>
  <si>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</si>
  <si>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</si>
  <si>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</si>
  <si>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</si>
  <si>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</si>
  <si>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</si>
  <si>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</si>
  <si>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</si>
  <si>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</si>
  <si>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</si>
  <si>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</si>
  <si>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</si>
  <si>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</si>
  <si>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</si>
  <si>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</si>
  <si>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</si>
  <si>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</si>
  <si>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</si>
  <si>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</si>
  <si>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</si>
  <si>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</si>
  <si>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</si>
  <si>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</si>
  <si>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</si>
  <si>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</si>
  <si>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</si>
  <si>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</si>
  <si>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</si>
  <si>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</si>
  <si>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</si>
  <si>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</si>
  <si>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</si>
  <si>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</si>
  <si>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</si>
  <si>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</si>
  <si>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</si>
  <si>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</si>
  <si>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</si>
  <si>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</si>
  <si>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</si>
  <si>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</si>
  <si>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</si>
  <si>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</si>
  <si>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</si>
  <si>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</si>
  <si>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</si>
  <si>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</si>
  <si>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</si>
  <si>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</si>
  <si>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</si>
  <si>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</si>
  <si>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</si>
  <si>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</si>
  <si>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</si>
  <si>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</si>
  <si>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</si>
  <si>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</si>
  <si>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</si>
  <si>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</si>
  <si>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</si>
  <si>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</si>
  <si>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</si>
  <si>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</si>
  <si>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</si>
  <si>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</si>
  <si>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</si>
  <si>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</si>
  <si>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</si>
  <si>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</si>
  <si>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</si>
  <si>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</si>
  <si>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</si>
  <si>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</si>
  <si>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</si>
  <si>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</si>
  <si>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</si>
  <si>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</si>
  <si>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</si>
  <si>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</si>
  <si>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</si>
  <si>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</si>
  <si>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</si>
  <si>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</si>
  <si>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</si>
  <si>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</si>
  <si>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</si>
  <si>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</si>
  <si>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</si>
  <si>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</si>
  <si>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</si>
  <si>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</si>
  <si>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</si>
  <si>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</si>
  <si>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</si>
  <si>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</si>
  <si>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</si>
  <si>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</si>
  <si>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</si>
  <si>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</si>
  <si>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</si>
  <si>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</si>
  <si>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</si>
  <si>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</si>
  <si>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</si>
  <si>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</si>
  <si>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</si>
  <si>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</si>
  <si>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</si>
  <si>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</si>
  <si>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</si>
  <si>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</si>
  <si>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</si>
  <si>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</si>
  <si>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</si>
  <si>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</si>
  <si>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</si>
  <si>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</si>
  <si>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</si>
  <si>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</si>
  <si>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</si>
  <si>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</si>
  <si>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</si>
  <si>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</si>
  <si>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</si>
  <si>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</si>
  <si>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</si>
  <si>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</si>
  <si>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</si>
  <si>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</si>
  <si>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</si>
  <si>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</si>
  <si>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</si>
  <si>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</si>
  <si>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</si>
  <si>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</si>
  <si>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</si>
  <si>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</si>
  <si>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</si>
  <si>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</si>
  <si>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</si>
  <si>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</si>
  <si>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</si>
  <si>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</si>
  <si>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</si>
  <si>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</si>
  <si>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</si>
  <si>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</si>
  <si>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</si>
  <si>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</si>
  <si>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</si>
  <si>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</si>
  <si>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</si>
  <si>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</si>
  <si>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</si>
  <si>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</si>
  <si>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</si>
  <si>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</si>
  <si>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</si>
  <si>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</si>
  <si>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</si>
  <si>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</si>
  <si>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</si>
  <si>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</si>
  <si>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</si>
  <si>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</si>
  <si>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</si>
  <si>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</si>
  <si>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</si>
  <si>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</si>
  <si>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</si>
  <si>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</si>
  <si>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</si>
  <si>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</si>
  <si>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</si>
  <si>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</si>
  <si>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</si>
  <si>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</si>
  <si>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</si>
  <si>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</si>
  <si>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</si>
  <si>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</si>
  <si>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</si>
  <si>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</si>
  <si>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</si>
  <si>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</si>
  <si>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</si>
  <si>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</si>
  <si>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</si>
  <si>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</si>
  <si>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</si>
  <si>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</si>
  <si>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</si>
  <si>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</si>
  <si>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</si>
  <si>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</si>
  <si>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</si>
  <si>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</si>
  <si>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</si>
  <si>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</si>
  <si>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</si>
  <si>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</si>
  <si>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</si>
  <si>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</si>
  <si>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</si>
  <si>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</si>
  <si>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</si>
  <si>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</si>
  <si>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</si>
  <si>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</si>
  <si>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</si>
  <si>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</si>
  <si>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</si>
  <si>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</si>
  <si>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</si>
  <si>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</si>
  <si>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</si>
  <si>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</si>
  <si>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</si>
  <si>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</si>
  <si>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</si>
  <si>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</si>
  <si>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</si>
  <si>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</si>
  <si>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</si>
  <si>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</si>
  <si>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</si>
  <si>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</si>
  <si>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</si>
  <si>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</si>
  <si>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</si>
  <si>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</si>
  <si>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</si>
  <si>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</si>
  <si>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</si>
  <si>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</si>
  <si>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</si>
  <si>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</si>
  <si>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</si>
  <si>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</si>
  <si>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</si>
  <si>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</si>
  <si>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</si>
  <si>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</si>
  <si>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</si>
  <si>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</si>
  <si>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</si>
  <si>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</si>
  <si>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</si>
  <si>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</si>
  <si>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</si>
  <si>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</si>
  <si>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</si>
  <si>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</si>
  <si>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</si>
  <si>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</si>
  <si>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</si>
  <si>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</si>
  <si>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</si>
  <si>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</si>
  <si>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</si>
  <si>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</si>
  <si>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</si>
  <si>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</si>
  <si>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</si>
  <si>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</si>
  <si>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</si>
  <si>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</si>
  <si>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</si>
  <si>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</si>
  <si>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</si>
  <si>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</si>
  <si>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</si>
  <si>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</si>
  <si>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</si>
  <si>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</si>
  <si>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</si>
  <si>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</si>
  <si>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</si>
  <si>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</si>
  <si>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</si>
  <si>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</si>
  <si>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</si>
  <si>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</si>
  <si>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</si>
  <si>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</si>
  <si>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</si>
  <si>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</si>
  <si>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</si>
  <si>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</si>
  <si>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</si>
  <si>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</si>
  <si>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</si>
  <si>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</si>
  <si>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</si>
  <si>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</si>
  <si>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</si>
  <si>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</si>
  <si>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</si>
  <si>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</si>
  <si>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</si>
  <si>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</si>
  <si>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</si>
  <si>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</si>
  <si>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</si>
  <si>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</si>
  <si>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</si>
  <si>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</si>
  <si>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</si>
  <si>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</si>
  <si>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</si>
  <si>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</si>
  <si>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</si>
  <si>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</si>
  <si>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</si>
  <si>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</si>
  <si>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</si>
  <si>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</si>
  <si>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</si>
  <si>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</si>
  <si>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</si>
  <si>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</si>
  <si>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</si>
  <si>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</si>
  <si>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</si>
  <si>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</si>
  <si>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</si>
  <si>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</si>
  <si>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</si>
  <si>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</si>
  <si>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</si>
  <si>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</si>
  <si>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</si>
  <si>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</si>
  <si>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</si>
  <si>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</si>
  <si>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</si>
  <si>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</si>
  <si>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</si>
  <si>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</si>
  <si>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</si>
  <si>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</si>
  <si>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</si>
  <si>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</si>
  <si>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</si>
  <si>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</si>
  <si>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</si>
  <si>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</si>
  <si>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</si>
  <si>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</si>
  <si>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</si>
  <si>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</si>
  <si>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</si>
  <si>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</si>
  <si>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</si>
  <si>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</si>
  <si>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</si>
  <si>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</si>
  <si>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</si>
  <si>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</si>
  <si>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</si>
  <si>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</si>
  <si>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</si>
  <si>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</si>
  <si>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</si>
  <si>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</si>
  <si>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</si>
  <si>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</si>
  <si>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</si>
  <si>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</si>
  <si>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</si>
  <si>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</si>
  <si>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</si>
  <si>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</si>
  <si>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</si>
  <si>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</si>
  <si>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</si>
  <si>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</si>
  <si>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</si>
  <si>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</si>
  <si>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</si>
  <si>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</si>
  <si>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</si>
  <si>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</si>
  <si>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</si>
  <si>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</si>
  <si>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</si>
  <si>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</si>
  <si>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</si>
  <si>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</si>
  <si>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</si>
  <si>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</si>
  <si>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</si>
  <si>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</si>
  <si>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</si>
  <si>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</si>
  <si>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</si>
  <si>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</si>
  <si>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</si>
  <si>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</si>
  <si>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</si>
  <si>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</si>
  <si>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</si>
  <si>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</si>
  <si>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</si>
  <si>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</si>
  <si>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</si>
  <si>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</si>
  <si>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</si>
  <si>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</si>
  <si>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</si>
  <si>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</si>
  <si>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</si>
  <si>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</si>
  <si>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</si>
  <si>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</si>
  <si>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</si>
  <si>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</si>
  <si>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</si>
  <si>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</si>
  <si>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</si>
  <si>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</si>
  <si>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</si>
  <si>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</si>
  <si>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</si>
  <si>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</si>
  <si>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</si>
  <si>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</si>
  <si>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</si>
  <si>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</si>
  <si>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</si>
  <si>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</si>
  <si>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</si>
  <si>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</si>
  <si>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</si>
  <si>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</si>
  <si>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</si>
  <si>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</si>
  <si>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</si>
  <si>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</si>
  <si>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</si>
  <si>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</si>
  <si>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</si>
  <si>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</si>
  <si>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</si>
  <si>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</si>
  <si>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</si>
  <si>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</si>
  <si>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</si>
  <si>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</si>
  <si>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</si>
  <si>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</si>
  <si>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</si>
  <si>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</si>
  <si>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</si>
  <si>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</si>
  <si>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</si>
  <si>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</si>
  <si>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</si>
  <si>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</si>
  <si>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</si>
  <si>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</si>
  <si>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</si>
  <si>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</si>
  <si>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</si>
  <si>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</si>
  <si>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</si>
  <si>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</si>
  <si>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</si>
  <si>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</si>
  <si>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</si>
  <si>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</si>
  <si>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</si>
  <si>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</si>
  <si>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</si>
  <si>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</si>
  <si>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</si>
  <si>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</si>
  <si>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</si>
  <si>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</si>
  <si>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</si>
  <si>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</si>
  <si>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</si>
  <si>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</si>
  <si>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</si>
  <si>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</si>
  <si>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</si>
  <si>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</si>
  <si>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</si>
  <si>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</si>
  <si>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</si>
  <si>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</si>
  <si>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</si>
  <si>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</si>
  <si>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</si>
  <si>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</si>
  <si>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</si>
  <si>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</si>
  <si>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</si>
  <si>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</si>
  <si>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</si>
  <si>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</si>
  <si>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</si>
  <si>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</si>
  <si>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</si>
  <si>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</si>
  <si>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</si>
  <si>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</si>
  <si>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</si>
  <si>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</si>
  <si>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</si>
  <si>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</si>
  <si>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</si>
  <si>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</si>
  <si>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</si>
  <si>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</si>
  <si>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</si>
  <si>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</si>
  <si>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</si>
  <si>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</si>
  <si>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</si>
  <si>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</si>
  <si>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</si>
  <si>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</si>
  <si>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</si>
  <si>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</si>
  <si>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</si>
  <si>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</si>
  <si>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</si>
  <si>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</si>
  <si>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</si>
  <si>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</si>
  <si>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</si>
  <si>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</si>
  <si>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</si>
  <si>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</si>
  <si>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</si>
  <si>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</si>
  <si>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</si>
  <si>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</si>
  <si>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</si>
  <si>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</si>
  <si>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</si>
  <si>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</si>
  <si>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</si>
  <si>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</si>
  <si>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</si>
  <si>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</si>
  <si>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</si>
  <si>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</si>
  <si>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</si>
  <si>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</si>
  <si>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</si>
  <si>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</si>
  <si>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</si>
  <si>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</si>
  <si>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</si>
  <si>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</si>
  <si>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</si>
  <si>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</si>
  <si>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</si>
  <si>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</si>
  <si>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</si>
  <si>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</si>
  <si>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</si>
  <si>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</si>
  <si>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</si>
  <si>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</si>
  <si>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</si>
  <si>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</si>
  <si>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</si>
  <si>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</si>
  <si>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</si>
  <si>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</si>
  <si>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</si>
  <si>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</si>
  <si>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</si>
  <si>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</si>
  <si>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</si>
  <si>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</si>
  <si>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</si>
  <si>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</si>
  <si>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</si>
  <si>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</si>
  <si>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</si>
  <si>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</si>
  <si>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</si>
  <si>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</si>
  <si>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</si>
  <si>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</si>
  <si>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</si>
  <si>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</si>
  <si>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</si>
  <si>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</si>
  <si>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</si>
  <si>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</si>
  <si>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</si>
  <si>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</si>
  <si>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</si>
  <si>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</si>
  <si>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</si>
  <si>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</si>
  <si>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</si>
  <si>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</si>
  <si>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</si>
  <si>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</si>
  <si>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</si>
  <si>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</si>
  <si>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</si>
  <si>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</si>
  <si>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</si>
  <si>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</si>
  <si>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</si>
  <si>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</si>
  <si>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</si>
  <si>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</si>
  <si>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</si>
  <si>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</si>
  <si>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</si>
  <si>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</si>
  <si>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</si>
  <si>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</si>
  <si>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</si>
  <si>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</si>
  <si>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</si>
  <si>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</si>
  <si>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</si>
  <si>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</si>
  <si>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</si>
  <si>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</si>
  <si>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</si>
  <si>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</si>
  <si>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</si>
  <si>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</si>
  <si>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</si>
  <si>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</si>
  <si>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</si>
  <si>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</si>
  <si>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</si>
  <si>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</si>
  <si>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</si>
  <si>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</si>
  <si>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</si>
  <si>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</si>
  <si>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</si>
  <si>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</si>
  <si>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</si>
  <si>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</si>
  <si>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</si>
  <si>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</si>
  <si>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</si>
  <si>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</si>
  <si>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</si>
  <si>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</si>
  <si>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</si>
  <si>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</si>
  <si>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</si>
  <si>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</si>
  <si>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</si>
  <si>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</si>
  <si>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</si>
  <si>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</si>
  <si>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</si>
  <si>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</si>
  <si>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</si>
  <si>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</si>
  <si>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</si>
  <si>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</si>
  <si>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</si>
  <si>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</si>
  <si>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</si>
  <si>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</si>
  <si>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</si>
  <si>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</si>
  <si>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</si>
  <si>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</si>
  <si>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</si>
  <si>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</si>
  <si>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</si>
  <si>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</si>
  <si>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</si>
  <si>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</si>
  <si>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</si>
  <si>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</si>
  <si>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</si>
  <si>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</si>
  <si>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</si>
  <si>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</si>
  <si>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</si>
  <si>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</si>
  <si>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</si>
  <si>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</si>
  <si>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</si>
  <si>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</si>
  <si>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</si>
  <si>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</si>
  <si>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</si>
  <si>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</si>
  <si>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</si>
  <si>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</si>
  <si>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</si>
  <si>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</si>
  <si>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</si>
  <si>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</si>
  <si>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</si>
  <si>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</si>
  <si>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</si>
  <si>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</si>
  <si>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</si>
  <si>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</si>
  <si>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</si>
  <si>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</si>
  <si>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</si>
  <si>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</si>
  <si>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</si>
  <si>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</si>
  <si>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</si>
  <si>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</si>
  <si>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</si>
  <si>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</si>
  <si>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</si>
  <si>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</si>
  <si>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</si>
  <si>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</si>
  <si>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</si>
  <si>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</si>
  <si>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</si>
  <si>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</si>
  <si>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</si>
  <si>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</si>
  <si>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</si>
  <si>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</si>
  <si>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</si>
  <si>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</si>
  <si>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</si>
  <si>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</si>
  <si>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</si>
  <si>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</si>
  <si>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</si>
  <si>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</si>
  <si>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</si>
  <si>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</si>
  <si>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</si>
  <si>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</si>
  <si>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</si>
  <si>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</si>
  <si>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</si>
  <si>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</si>
  <si>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</si>
  <si>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</si>
  <si>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</si>
  <si>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</si>
  <si>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</si>
  <si>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</si>
  <si>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</si>
  <si>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</si>
  <si>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</si>
  <si>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</si>
  <si>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</si>
  <si>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</si>
  <si>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</si>
  <si>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</si>
  <si>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</si>
  <si>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</si>
  <si>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</si>
  <si>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</si>
  <si>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</si>
  <si>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</si>
  <si>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</si>
  <si>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</si>
  <si>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</si>
  <si>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</si>
  <si>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</si>
  <si>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</si>
  <si>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</si>
  <si>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</si>
  <si>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</si>
  <si>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</si>
  <si>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</si>
  <si>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</si>
  <si>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</si>
  <si>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</si>
  <si>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</si>
  <si>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</si>
  <si>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</si>
  <si>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</si>
  <si>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</si>
  <si>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</si>
  <si>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</si>
  <si>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</si>
  <si>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</si>
  <si>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</si>
  <si>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</si>
  <si>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</si>
  <si>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</si>
  <si>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</si>
  <si>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</si>
  <si>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</si>
  <si>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</si>
  <si>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</si>
  <si>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</si>
  <si>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</si>
  <si>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</si>
  <si>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</si>
  <si>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</si>
  <si>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</si>
  <si>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</si>
  <si>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</si>
  <si>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</si>
  <si>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</si>
  <si>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</si>
  <si>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</si>
  <si>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</si>
  <si>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</si>
  <si>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</si>
  <si>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</si>
  <si>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</si>
  <si>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</si>
  <si>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</si>
  <si>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</si>
  <si>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</si>
  <si>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</si>
  <si>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</si>
  <si>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</si>
  <si>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</si>
  <si>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</si>
  <si>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</si>
  <si>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</si>
  <si>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</si>
  <si>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</si>
  <si>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</si>
  <si>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</si>
  <si>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</si>
  <si>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</si>
  <si>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</si>
  <si>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</si>
  <si>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</si>
  <si>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</si>
  <si>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</si>
  <si>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</si>
  <si>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</si>
  <si>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</si>
  <si>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</si>
  <si>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</si>
  <si>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</si>
  <si>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</si>
  <si>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</si>
  <si>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</si>
  <si>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</si>
  <si>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</si>
  <si>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</si>
  <si>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</si>
  <si>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</si>
  <si>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</si>
  <si>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</si>
  <si>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</si>
  <si>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</si>
  <si>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</si>
  <si>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</si>
  <si>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</si>
  <si>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</si>
  <si>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</si>
  <si>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</si>
  <si>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</si>
  <si>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</si>
  <si>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</si>
  <si>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</si>
  <si>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</si>
  <si>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</si>
  <si>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</si>
  <si>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</si>
  <si>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</si>
  <si>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</si>
  <si>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</si>
  <si>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</si>
  <si>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</si>
  <si>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</si>
  <si>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</si>
  <si>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</si>
  <si>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</si>
  <si>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</si>
  <si>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</si>
  <si>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</si>
  <si>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</si>
  <si>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</si>
  <si>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</si>
  <si>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</si>
  <si>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</si>
  <si>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</si>
  <si>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</si>
  <si>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</si>
  <si>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</si>
  <si>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</si>
  <si>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</si>
  <si>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</si>
  <si>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</si>
  <si>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</si>
  <si>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</si>
  <si>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</si>
  <si>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</si>
  <si>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</si>
  <si>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</si>
  <si>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</si>
  <si>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</si>
  <si>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</si>
  <si>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</si>
  <si>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</si>
  <si>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</si>
  <si>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</si>
  <si>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</si>
  <si>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</si>
  <si>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</si>
  <si>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</si>
  <si>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</si>
  <si>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</si>
  <si>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</si>
  <si>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</si>
  <si>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</si>
  <si>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</si>
  <si>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</si>
  <si>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</si>
  <si>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</si>
  <si>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</si>
  <si>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</si>
  <si>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</si>
  <si>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</si>
  <si>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</si>
  <si>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</si>
  <si>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</si>
  <si>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</si>
  <si>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</si>
  <si>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</si>
  <si>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</si>
  <si>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</si>
  <si>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</si>
  <si>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</si>
  <si>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</si>
  <si>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</si>
  <si>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</si>
  <si>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</si>
  <si>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</si>
  <si>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</si>
  <si>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</si>
  <si>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</si>
  <si>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</si>
  <si>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</si>
  <si>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</si>
  <si>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</si>
  <si>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</si>
  <si>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</si>
  <si>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</si>
  <si>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</si>
  <si>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</si>
  <si>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</si>
  <si>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</si>
  <si>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</si>
  <si>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</si>
  <si>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</si>
  <si>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</si>
  <si>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</si>
  <si>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</si>
  <si>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</si>
  <si>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</si>
  <si>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</si>
  <si>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</si>
  <si>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</si>
  <si>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</si>
  <si>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</si>
  <si>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</si>
  <si>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</si>
  <si>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</si>
  <si>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</si>
  <si>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</si>
  <si>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</si>
  <si>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</si>
  <si>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</si>
  <si>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</si>
  <si>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</si>
  <si>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</si>
  <si>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</si>
  <si>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</si>
  <si>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</si>
  <si>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</si>
  <si>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</si>
  <si>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</si>
  <si>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</si>
  <si>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</si>
  <si>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</si>
  <si>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</si>
  <si>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</si>
  <si>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</si>
  <si>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</si>
  <si>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</si>
  <si>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</si>
  <si>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</si>
  <si>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</si>
  <si>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</si>
  <si>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</si>
  <si>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</si>
  <si>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</si>
  <si>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</si>
  <si>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</si>
  <si>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</si>
  <si>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</si>
  <si>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</si>
  <si>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</si>
  <si>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</si>
  <si>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</si>
  <si>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</si>
  <si>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</si>
  <si>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</si>
  <si>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</si>
  <si>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</si>
  <si>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</si>
  <si>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</si>
  <si>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</si>
  <si>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</si>
  <si>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</si>
  <si>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</si>
  <si>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</si>
  <si>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</si>
  <si>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</si>
  <si>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</si>
  <si>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</si>
  <si>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</si>
  <si>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</si>
  <si>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</si>
  <si>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</si>
  <si>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</si>
  <si>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</si>
  <si>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</si>
  <si>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</si>
  <si>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</si>
  <si>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</si>
  <si>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</si>
  <si>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</si>
  <si>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</si>
  <si>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</si>
  <si>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</si>
  <si>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</si>
  <si>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</si>
  <si>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</si>
  <si>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</si>
  <si>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</si>
  <si>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</si>
  <si>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</si>
  <si>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</si>
  <si>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</si>
  <si>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</si>
  <si>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</si>
  <si>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</si>
  <si>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</si>
  <si>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</si>
  <si>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</si>
  <si>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</si>
  <si>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</si>
  <si>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</si>
  <si>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</si>
  <si>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</si>
  <si>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</si>
  <si>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</si>
  <si>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</si>
  <si>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</si>
  <si>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</si>
  <si>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</si>
  <si>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</si>
  <si>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</si>
  <si>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</si>
  <si>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</si>
  <si>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</si>
  <si>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</si>
  <si>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</si>
  <si>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</si>
  <si>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</si>
  <si>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</si>
  <si>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</si>
  <si>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</si>
  <si>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</si>
  <si>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</si>
  <si>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</si>
  <si>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</si>
  <si>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</si>
  <si>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</si>
  <si>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</si>
  <si>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</si>
  <si>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</si>
  <si>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</si>
  <si>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</si>
  <si>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</si>
  <si>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</si>
  <si>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</si>
  <si>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</si>
  <si>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</si>
  <si>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</si>
  <si>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</si>
  <si>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</si>
  <si>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</si>
  <si>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</si>
  <si>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</si>
  <si>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</si>
  <si>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</si>
  <si>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</si>
  <si>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</si>
  <si>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</si>
  <si>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</si>
  <si>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</si>
  <si>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</si>
  <si>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</si>
  <si>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</si>
  <si>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</si>
  <si>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</si>
  <si>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</si>
  <si>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</si>
  <si>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</si>
  <si>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</si>
  <si>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</si>
  <si>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</si>
  <si>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</si>
  <si>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</si>
  <si>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</si>
  <si>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</si>
  <si>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</si>
  <si>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</si>
  <si>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</si>
  <si>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</si>
  <si>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</si>
  <si>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</si>
  <si>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</si>
  <si>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</si>
  <si>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</si>
  <si>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</si>
  <si>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</si>
  <si>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</si>
  <si>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</si>
  <si>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</si>
  <si>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</si>
  <si>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</si>
  <si>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</si>
  <si>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</si>
  <si>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</si>
  <si>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</si>
  <si>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</si>
  <si>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</si>
  <si>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</si>
  <si>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</si>
  <si>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</si>
  <si>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</si>
  <si>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</si>
  <si>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</si>
  <si>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</si>
  <si>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</si>
  <si>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</si>
  <si>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</si>
  <si>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</si>
  <si>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</si>
  <si>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</si>
  <si>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</si>
  <si>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</si>
  <si>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</si>
  <si>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</si>
  <si>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</si>
  <si>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</si>
  <si>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</si>
  <si>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</si>
  <si>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</si>
  <si>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</si>
  <si>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</si>
  <si>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</si>
  <si>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</si>
  <si>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</si>
  <si>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</si>
  <si>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</si>
  <si>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</si>
  <si>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</si>
  <si>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</si>
  <si>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</si>
  <si>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</si>
  <si>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</si>
  <si>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</si>
  <si>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</si>
  <si>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</si>
  <si>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</si>
  <si>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</si>
  <si>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</si>
  <si>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</si>
  <si>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</si>
  <si>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</si>
  <si>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</si>
  <si>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</si>
  <si>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</si>
  <si>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</si>
  <si>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</si>
  <si>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</si>
  <si>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</si>
  <si>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</si>
  <si>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</si>
  <si>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</si>
  <si>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</si>
  <si>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</si>
  <si>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</si>
  <si>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</si>
  <si>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</si>
  <si>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</si>
  <si>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</si>
  <si>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</si>
  <si>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</si>
  <si>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</si>
  <si>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</si>
  <si>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</si>
  <si>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</si>
  <si>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</si>
  <si>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</si>
  <si>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</si>
  <si>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</si>
  <si>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</si>
  <si>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</si>
  <si>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</si>
  <si>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</si>
  <si>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</si>
  <si>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</si>
  <si>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</si>
  <si>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</si>
  <si>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</si>
  <si>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</si>
  <si>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</si>
  <si>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</si>
  <si>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</si>
  <si>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</si>
  <si>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</si>
  <si>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</si>
  <si>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</si>
  <si>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</si>
  <si>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</si>
  <si>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</si>
  <si>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</si>
  <si>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</si>
  <si>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</si>
  <si>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</si>
  <si>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</si>
  <si>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</si>
  <si>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</si>
  <si>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</si>
  <si>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</si>
  <si>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</si>
  <si>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</si>
  <si>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</si>
  <si>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</si>
  <si>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</si>
  <si>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</si>
  <si>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</si>
  <si>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</si>
  <si>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</si>
  <si>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</si>
  <si>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</si>
  <si>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</si>
  <si>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</si>
  <si>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</si>
  <si>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</si>
  <si>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</si>
  <si>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</si>
  <si>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</si>
  <si>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</si>
  <si>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</si>
  <si>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</si>
  <si>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</si>
  <si>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</si>
  <si>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</si>
  <si>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</si>
  <si>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</si>
  <si>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</si>
  <si>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</si>
  <si>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</si>
  <si>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</si>
  <si>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</si>
  <si>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</si>
  <si>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</si>
  <si>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</si>
  <si>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</si>
  <si>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</si>
  <si>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</si>
  <si>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</si>
  <si>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</si>
  <si>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</si>
  <si>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</si>
  <si>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</si>
  <si>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</si>
  <si>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</si>
  <si>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</si>
  <si>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</si>
  <si>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</si>
  <si>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</si>
  <si>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</si>
  <si>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</si>
  <si>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</si>
  <si>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</si>
  <si>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</si>
  <si>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</si>
  <si>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</si>
  <si>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</si>
  <si>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</si>
  <si>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</si>
  <si>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</si>
  <si>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</si>
  <si>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</si>
  <si>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</si>
  <si>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</si>
  <si>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</si>
  <si>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</si>
  <si>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</si>
  <si>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</si>
  <si>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</si>
  <si>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</si>
  <si>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</si>
  <si>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</si>
  <si>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</si>
  <si>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</si>
  <si>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</si>
  <si>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</si>
  <si>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</si>
  <si>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</si>
  <si>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</si>
  <si>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</si>
  <si>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</si>
  <si>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</si>
  <si>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</si>
  <si>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</si>
  <si>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</si>
  <si>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</si>
  <si>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</si>
  <si>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</si>
  <si>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</si>
  <si>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</si>
  <si>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</si>
  <si>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</si>
  <si>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</si>
  <si>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</si>
  <si>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</si>
  <si>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</si>
  <si>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</si>
  <si>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</si>
  <si>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</si>
  <si>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</si>
  <si>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</si>
  <si>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</si>
  <si>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</si>
  <si>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</si>
  <si>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</si>
  <si>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</si>
  <si>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</si>
  <si>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</si>
  <si>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</si>
  <si>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</si>
  <si>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</si>
  <si>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</si>
  <si>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</si>
  <si>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</si>
  <si>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</si>
  <si>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</si>
  <si>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</si>
  <si>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</si>
  <si>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</si>
  <si>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</si>
  <si>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</si>
  <si>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</si>
  <si>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</si>
  <si>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</si>
  <si>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</si>
  <si>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</si>
  <si>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</si>
  <si>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</si>
  <si>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</si>
  <si>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</si>
  <si>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</si>
  <si>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</si>
  <si>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</si>
  <si>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</si>
  <si>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</si>
  <si>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</si>
  <si>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</si>
  <si>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</si>
  <si>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</si>
  <si>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</si>
  <si>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</si>
  <si>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</si>
  <si>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</si>
  <si>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</si>
  <si>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</si>
  <si>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</si>
  <si>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</si>
  <si>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</si>
  <si>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</si>
  <si>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</si>
  <si>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</si>
  <si>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</si>
  <si>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</si>
  <si>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</si>
  <si>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</si>
  <si>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</si>
  <si>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</si>
  <si>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</si>
  <si>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</si>
  <si>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</si>
  <si>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</si>
  <si>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</si>
  <si>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</si>
  <si>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</si>
  <si>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</si>
  <si>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</si>
  <si>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</si>
  <si>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</si>
  <si>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</si>
  <si>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</si>
  <si>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</si>
  <si>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</si>
  <si>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</si>
  <si>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</si>
  <si>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</si>
  <si>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</si>
  <si>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</si>
  <si>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</si>
  <si>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</si>
  <si>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</si>
  <si>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</si>
  <si>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</si>
  <si>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</si>
  <si>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</si>
  <si>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</si>
  <si>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</si>
  <si>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</si>
  <si>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</si>
  <si>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</si>
  <si>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</si>
  <si>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</si>
  <si>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</si>
  <si>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</si>
  <si>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</si>
  <si>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</si>
  <si>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</si>
  <si>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</si>
  <si>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</si>
  <si>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</si>
  <si>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</si>
  <si>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</si>
  <si>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</si>
  <si>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</si>
  <si>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</si>
  <si>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</si>
  <si>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</si>
  <si>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</si>
  <si>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</si>
  <si>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</si>
  <si>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</si>
  <si>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</si>
  <si>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</si>
  <si>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</si>
  <si>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</si>
  <si>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</si>
  <si>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</si>
  <si>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</si>
  <si>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</si>
  <si>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</si>
  <si>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</si>
  <si>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</si>
  <si>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</si>
  <si>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</si>
  <si>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</si>
  <si>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</si>
  <si>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</si>
  <si>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</si>
  <si>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</si>
  <si>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</si>
  <si>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</si>
  <si>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</si>
  <si>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</si>
  <si>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</si>
  <si>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</si>
  <si>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</si>
  <si>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</si>
  <si>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</si>
  <si>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</si>
  <si>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</si>
  <si>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</si>
  <si>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</si>
  <si>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</si>
  <si>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</si>
  <si>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</si>
  <si>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</si>
  <si>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</si>
  <si>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</si>
  <si>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</si>
  <si>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</si>
  <si>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</si>
  <si>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</si>
  <si>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</si>
  <si>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</si>
  <si>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</si>
  <si>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</si>
  <si>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</si>
  <si>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</si>
  <si>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</si>
  <si>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</si>
  <si>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</si>
  <si>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</si>
  <si>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</si>
  <si>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</si>
  <si>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</si>
  <si>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</si>
  <si>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</si>
  <si>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</si>
  <si>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</si>
  <si>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</si>
  <si>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</si>
  <si>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</si>
  <si>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</si>
  <si>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</si>
  <si>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</si>
  <si>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</si>
  <si>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</si>
  <si>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</si>
  <si>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</si>
  <si>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</si>
  <si>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</si>
  <si>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</si>
  <si>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</si>
  <si>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</si>
  <si>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</si>
  <si>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</si>
  <si>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</si>
  <si>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</si>
  <si>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</si>
  <si>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</si>
  <si>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</si>
  <si>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</si>
  <si>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</si>
  <si>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</si>
  <si>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</si>
  <si>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</si>
  <si>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</si>
  <si>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</si>
  <si>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</si>
  <si>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</si>
  <si>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</si>
  <si>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</si>
  <si>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</si>
  <si>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</si>
  <si>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</si>
  <si>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</si>
  <si>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</si>
  <si>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</si>
  <si>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</si>
  <si>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</si>
  <si>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</si>
  <si>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</si>
  <si>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</si>
  <si>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</si>
  <si>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</si>
  <si>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</si>
  <si>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</si>
  <si>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</si>
  <si>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</si>
  <si>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</si>
  <si>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</si>
  <si>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</si>
  <si>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</si>
  <si>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</si>
  <si>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</si>
  <si>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</si>
  <si>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</si>
  <si>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</si>
  <si>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</si>
  <si>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</si>
  <si>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</si>
  <si>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</si>
  <si>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</si>
  <si>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</si>
  <si>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</si>
  <si>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</si>
  <si>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</si>
  <si>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</si>
  <si>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</si>
  <si>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</si>
  <si>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</si>
  <si>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</si>
  <si>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</si>
  <si>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</si>
  <si>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</si>
  <si>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</si>
  <si>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</si>
  <si>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</si>
  <si>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</si>
  <si>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</si>
  <si>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</si>
  <si>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</si>
  <si>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</si>
  <si>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</si>
  <si>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</si>
  <si>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</si>
  <si>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</si>
  <si>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</si>
  <si>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</si>
  <si>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</si>
  <si>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</si>
  <si>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</si>
  <si>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</si>
  <si>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</si>
  <si>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</si>
  <si>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</si>
  <si>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</si>
  <si>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</si>
  <si>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</si>
  <si>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</si>
  <si>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</si>
  <si>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</si>
  <si>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</si>
  <si>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</si>
  <si>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</si>
  <si>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</si>
  <si>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</si>
  <si>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</si>
  <si>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</si>
  <si>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</si>
  <si>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</si>
  <si>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</si>
  <si>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</si>
  <si>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</si>
  <si>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</si>
  <si>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</si>
  <si>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</si>
  <si>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</si>
  <si>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</si>
  <si>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</si>
  <si>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</si>
  <si>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</si>
  <si>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</si>
  <si>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</si>
  <si>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</si>
  <si>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</si>
  <si>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</si>
  <si>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</si>
  <si>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</si>
  <si>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</si>
  <si>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</si>
  <si>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</si>
  <si>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</si>
  <si>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</si>
  <si>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</si>
  <si>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</si>
  <si>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</si>
  <si>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</si>
  <si>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</si>
  <si>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</si>
  <si>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</si>
  <si>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</si>
  <si>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</si>
  <si>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</si>
  <si>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</si>
  <si>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</si>
  <si>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</si>
  <si>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</si>
  <si>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</si>
  <si>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</si>
  <si>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</si>
  <si>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</si>
  <si>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</si>
  <si>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</si>
  <si>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</si>
  <si>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</si>
  <si>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</si>
  <si>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</si>
  <si>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</si>
  <si>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</si>
  <si>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</si>
  <si>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</si>
  <si>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</si>
  <si>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</si>
  <si>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</si>
  <si>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</si>
  <si>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</si>
  <si>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</si>
  <si>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</si>
  <si>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</si>
  <si>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</si>
  <si>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</si>
  <si>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</si>
  <si>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</si>
  <si>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</si>
  <si>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</si>
  <si>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</si>
  <si>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</si>
  <si>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</si>
  <si>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</si>
  <si>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</si>
  <si>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</si>
  <si>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</si>
  <si>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</si>
  <si>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</si>
  <si>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</si>
  <si>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</si>
  <si>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</si>
  <si>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</si>
  <si>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</si>
  <si>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</si>
  <si>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</si>
  <si>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</si>
  <si>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</si>
  <si>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</si>
  <si>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</si>
  <si>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</si>
  <si>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</si>
  <si>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</si>
  <si>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</si>
  <si>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</si>
  <si>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</si>
  <si>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</si>
  <si>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</si>
  <si>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</si>
  <si>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</si>
  <si>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</si>
  <si>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</si>
  <si>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</si>
  <si>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</si>
  <si>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</si>
  <si>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</si>
  <si>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</si>
  <si>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</si>
  <si>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</si>
  <si>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</si>
  <si>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</si>
  <si>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</si>
  <si>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</si>
  <si>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</si>
  <si>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</si>
  <si>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</si>
  <si>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</si>
  <si>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</si>
  <si>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</si>
  <si>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</si>
  <si>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</si>
  <si>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</si>
  <si>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</si>
  <si>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</si>
  <si>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</si>
  <si>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</si>
  <si>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</si>
  <si>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</si>
  <si>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</si>
  <si>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</si>
  <si>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</si>
  <si>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</si>
  <si>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</si>
  <si>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</si>
  <si>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</si>
  <si>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</si>
  <si>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</si>
  <si>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</si>
  <si>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</si>
  <si>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</si>
  <si>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</si>
  <si>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</si>
  <si>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</si>
  <si>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</si>
  <si>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</si>
  <si>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</si>
  <si>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</si>
  <si>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</si>
  <si>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</si>
  <si>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</si>
  <si>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</si>
  <si>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</si>
  <si>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</si>
  <si>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</si>
  <si>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</si>
  <si>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</si>
  <si>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</si>
  <si>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</si>
  <si>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</si>
  <si>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</si>
  <si>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</si>
  <si>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</si>
  <si>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</si>
  <si>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</si>
  <si>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</si>
  <si>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</si>
  <si>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</si>
  <si>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</si>
  <si>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</si>
  <si>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</si>
  <si>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</si>
  <si>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</si>
  <si>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</si>
  <si>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</si>
  <si>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</si>
  <si>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</si>
  <si>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</si>
  <si>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</si>
  <si>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</si>
  <si>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</si>
  <si>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</si>
  <si>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</si>
  <si>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</si>
  <si>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</si>
  <si>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</si>
  <si>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</si>
  <si>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</si>
  <si>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</si>
  <si>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</si>
  <si>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</si>
  <si>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</si>
  <si>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</si>
  <si>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</si>
  <si>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</si>
  <si>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</si>
  <si>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</si>
  <si>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</si>
  <si>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</si>
  <si>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</si>
  <si>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</si>
  <si>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</si>
  <si>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</si>
  <si>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</si>
  <si>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</si>
  <si>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</si>
  <si>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</si>
  <si>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</si>
  <si>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</si>
  <si>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</si>
  <si>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</si>
  <si>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</si>
  <si>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</si>
  <si>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</si>
  <si>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</si>
  <si>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</si>
  <si>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</si>
  <si>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</si>
  <si>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</si>
  <si>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</si>
  <si>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</si>
  <si>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</si>
  <si>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</si>
  <si>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</si>
  <si>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</si>
  <si>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</si>
  <si>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</si>
  <si>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</si>
  <si>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</si>
  <si>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</si>
  <si>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</si>
  <si>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</si>
  <si>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</si>
  <si>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</si>
  <si>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</si>
  <si>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</si>
  <si>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</si>
  <si>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</si>
  <si>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</si>
  <si>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</si>
  <si>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</si>
  <si>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</si>
  <si>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</si>
  <si>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</si>
  <si>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</si>
  <si>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</si>
  <si>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</si>
  <si>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</si>
  <si>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</si>
  <si>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</si>
  <si>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</si>
  <si>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</si>
  <si>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</si>
  <si>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</si>
  <si>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</si>
  <si>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</si>
  <si>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</si>
  <si>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</si>
  <si>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</si>
  <si>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</si>
  <si>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</si>
  <si>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</si>
  <si>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</si>
  <si>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</si>
  <si>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</si>
  <si>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</si>
  <si>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</si>
  <si>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</si>
  <si>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</si>
  <si>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</si>
  <si>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</si>
  <si>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</si>
  <si>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</si>
  <si>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</si>
  <si>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</si>
  <si>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</si>
  <si>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</si>
  <si>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</si>
  <si>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</si>
  <si>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</si>
  <si>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</si>
  <si>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</si>
  <si>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</si>
  <si>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</si>
  <si>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</si>
  <si>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</si>
  <si>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</si>
  <si>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</si>
  <si>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</si>
  <si>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</si>
  <si>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</si>
  <si>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</si>
  <si>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</si>
  <si>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</si>
  <si>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</si>
  <si>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</si>
  <si>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</si>
  <si>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</si>
  <si>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</si>
  <si>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</si>
  <si>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</si>
  <si>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</si>
  <si>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</si>
  <si>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</si>
  <si>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</si>
  <si>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</si>
  <si>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</si>
  <si>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</si>
  <si>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</si>
  <si>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</si>
  <si>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</si>
  <si>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</si>
  <si>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</si>
  <si>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</si>
  <si>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</si>
  <si>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</si>
  <si>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</si>
  <si>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</si>
  <si>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</si>
  <si>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</si>
  <si>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</si>
  <si>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</si>
  <si>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</si>
  <si>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</si>
  <si>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</si>
  <si>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</si>
  <si>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</si>
  <si>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</si>
  <si>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</si>
  <si>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</si>
  <si>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</si>
  <si>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</si>
  <si>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</si>
  <si>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</si>
  <si>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</si>
  <si>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</si>
  <si>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</si>
  <si>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</si>
  <si>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</si>
  <si>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</si>
  <si>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</si>
  <si>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</si>
  <si>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</si>
  <si>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</si>
  <si>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</si>
  <si>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</si>
  <si>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</si>
  <si>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</si>
  <si>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</si>
  <si>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</si>
  <si>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</si>
  <si>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</si>
  <si>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</si>
  <si>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</si>
  <si>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</si>
  <si>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</si>
  <si>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</si>
  <si>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</si>
  <si>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</si>
  <si>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</si>
  <si>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</si>
  <si>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</si>
  <si>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</si>
  <si>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</si>
  <si>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</si>
  <si>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</si>
  <si>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</si>
  <si>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</si>
  <si>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</si>
  <si>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</si>
  <si>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</si>
  <si>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</si>
  <si>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</si>
  <si>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</si>
  <si>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</si>
  <si>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</si>
  <si>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</si>
  <si>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</si>
  <si>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</si>
  <si>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</si>
  <si>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</si>
  <si>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</si>
  <si>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</si>
  <si>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</si>
  <si>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</si>
  <si>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</si>
  <si>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</si>
  <si>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</si>
  <si>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</si>
  <si>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</si>
  <si>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</si>
  <si>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</si>
  <si>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</si>
  <si>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</si>
  <si>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</si>
  <si>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</si>
  <si>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</si>
  <si>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</si>
  <si>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</si>
  <si>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</si>
  <si>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</si>
  <si>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</si>
  <si>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</si>
  <si>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</si>
  <si>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</si>
  <si>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</si>
  <si>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</si>
  <si>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</si>
  <si>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</si>
  <si>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</si>
  <si>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</si>
  <si>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</si>
  <si>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</si>
  <si>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</si>
  <si>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</si>
  <si>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</si>
  <si>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</si>
  <si>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</si>
  <si>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</si>
  <si>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</si>
  <si>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</si>
  <si>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</si>
  <si>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</si>
  <si>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</si>
  <si>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</si>
  <si>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</si>
  <si>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</si>
  <si>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</si>
  <si>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</si>
  <si>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</si>
  <si>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</si>
  <si>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</si>
  <si>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</si>
  <si>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</si>
  <si>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</si>
  <si>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</si>
  <si>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</si>
  <si>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</si>
  <si>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</si>
  <si>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</si>
  <si>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</si>
  <si>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</si>
  <si>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</si>
  <si>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</si>
  <si>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</si>
  <si>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</si>
  <si>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</si>
  <si>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</si>
  <si>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</si>
  <si>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</si>
  <si>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</si>
  <si>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</si>
  <si>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</si>
  <si>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</si>
  <si>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</si>
  <si>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</si>
  <si>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</si>
  <si>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</si>
  <si>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</si>
  <si>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</si>
  <si>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</si>
  <si>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</si>
  <si>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</si>
  <si>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</si>
  <si>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</si>
  <si>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</si>
  <si>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</si>
  <si>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</si>
  <si>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</si>
  <si>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</si>
  <si>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</si>
  <si>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</si>
  <si>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</si>
  <si>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</si>
  <si>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</si>
  <si>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</si>
  <si>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</si>
  <si>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</si>
  <si>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</si>
  <si>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</si>
  <si>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</si>
  <si>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</si>
  <si>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</si>
  <si>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</si>
  <si>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</si>
  <si>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</si>
  <si>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</si>
  <si>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</si>
  <si>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</si>
  <si>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</si>
  <si>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</si>
  <si>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</si>
  <si>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</si>
  <si>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</si>
  <si>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</si>
  <si>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</si>
  <si>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</si>
  <si>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</si>
  <si>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</si>
  <si>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</si>
  <si>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</si>
  <si>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</si>
  <si>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</si>
  <si>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</si>
  <si>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</si>
  <si>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</si>
  <si>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</si>
  <si>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</si>
  <si>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</si>
  <si>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</si>
  <si>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</si>
  <si>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</si>
  <si>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</si>
  <si>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</si>
  <si>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</si>
  <si>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</si>
  <si>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</si>
  <si>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</si>
  <si>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</si>
  <si>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</si>
  <si>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</si>
  <si>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</si>
  <si>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</si>
  <si>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</si>
  <si>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</si>
  <si>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</si>
  <si>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</si>
  <si>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</si>
  <si>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</si>
  <si>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</si>
  <si>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</si>
  <si>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</si>
  <si>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</si>
  <si>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</si>
  <si>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</si>
  <si>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</si>
  <si>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</si>
  <si>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</si>
  <si>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</si>
  <si>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</si>
  <si>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</si>
  <si>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</si>
  <si>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</si>
  <si>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</si>
  <si>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</si>
  <si>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</si>
  <si>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</si>
  <si>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</si>
  <si>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</si>
  <si>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</si>
  <si>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</si>
  <si>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</si>
  <si>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</si>
  <si>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</si>
  <si>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</si>
  <si>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</si>
  <si>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</si>
  <si>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</si>
  <si>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</si>
  <si>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</si>
  <si>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</si>
  <si>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</si>
  <si>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</si>
  <si>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</si>
  <si>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</si>
  <si>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</si>
  <si>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</si>
  <si>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</si>
  <si>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</si>
  <si>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</si>
  <si>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</si>
  <si>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</si>
  <si>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</si>
  <si>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</si>
  <si>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</si>
  <si>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</si>
  <si>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</si>
  <si>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</si>
  <si>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</si>
  <si>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</si>
  <si>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</si>
  <si>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</si>
  <si>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</si>
  <si>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</si>
  <si>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</si>
  <si>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</si>
  <si>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</si>
  <si>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</si>
  <si>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</si>
  <si>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</si>
  <si>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</si>
  <si>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</si>
  <si>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</si>
  <si>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</si>
  <si>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</si>
  <si>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</si>
  <si>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</si>
  <si>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</si>
  <si>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</si>
  <si>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</si>
  <si>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</si>
  <si>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</si>
  <si>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</si>
  <si>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</si>
  <si>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</si>
  <si>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</si>
  <si>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</si>
  <si>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</si>
  <si>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</si>
  <si>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</si>
  <si>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</si>
  <si>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</si>
  <si>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</si>
  <si>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</si>
  <si>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</si>
  <si>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</si>
  <si>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</si>
  <si>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</si>
  <si>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</si>
  <si>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</si>
  <si>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</si>
  <si>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</si>
  <si>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</si>
  <si>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</si>
  <si>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</si>
  <si>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</si>
  <si>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</si>
  <si>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</si>
  <si>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</si>
  <si>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</si>
  <si>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</si>
  <si>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</si>
  <si>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</si>
  <si>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</si>
  <si>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</si>
  <si>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</si>
  <si>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</si>
  <si>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</si>
  <si>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</si>
  <si>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</si>
  <si>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</si>
  <si>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</si>
  <si>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</si>
  <si>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</si>
  <si>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</si>
  <si>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</si>
  <si>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</si>
  <si>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</si>
  <si>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</si>
  <si>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</si>
  <si>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</si>
  <si>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</si>
  <si>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</si>
  <si>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</si>
  <si>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</si>
  <si>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</si>
  <si>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</si>
  <si>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</si>
  <si>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</si>
  <si>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</si>
  <si>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</si>
  <si>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</si>
  <si>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</si>
  <si>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</si>
  <si>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</si>
  <si>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</si>
  <si>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</si>
  <si>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</si>
  <si>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</si>
  <si>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</si>
  <si>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</si>
  <si>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</si>
  <si>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</si>
  <si>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</si>
  <si>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</si>
  <si>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</si>
  <si>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</si>
  <si>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</si>
  <si>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</si>
  <si>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</si>
  <si>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</si>
  <si>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</si>
  <si>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</si>
  <si>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</si>
  <si>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</si>
  <si>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</si>
  <si>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</si>
  <si>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</si>
  <si>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</si>
  <si>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</si>
  <si>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</si>
  <si>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</si>
  <si>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</si>
  <si>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</si>
  <si>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</si>
  <si>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</si>
  <si>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</si>
  <si>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</si>
  <si>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</si>
  <si>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</si>
  <si>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</si>
  <si>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</si>
  <si>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</si>
  <si>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</si>
  <si>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</si>
  <si>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</si>
  <si>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</si>
  <si>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</si>
  <si>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</si>
  <si>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</si>
  <si>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</si>
  <si>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</si>
  <si>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</si>
  <si>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</si>
  <si>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</si>
  <si>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</si>
  <si>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</si>
  <si>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</si>
  <si>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</si>
  <si>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</si>
  <si>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</si>
  <si>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</si>
  <si>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</si>
  <si>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</si>
  <si>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</si>
  <si>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</si>
  <si>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</si>
  <si>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</si>
  <si>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</si>
  <si>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</si>
  <si>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</si>
  <si>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</si>
  <si>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</si>
  <si>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</si>
  <si>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</si>
  <si>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</si>
  <si>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</si>
  <si>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</si>
  <si>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</si>
  <si>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</si>
  <si>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</si>
  <si>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</si>
  <si>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</si>
  <si>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</si>
  <si>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</si>
  <si>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</si>
  <si>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</si>
  <si>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</si>
  <si>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</si>
  <si>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</si>
  <si>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</si>
  <si>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</si>
  <si>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</si>
  <si>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</si>
  <si>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</si>
  <si>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</si>
  <si>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</si>
  <si>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</si>
  <si>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</si>
  <si>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</si>
  <si>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</si>
  <si>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</si>
  <si>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</si>
  <si>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</si>
  <si>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</si>
  <si>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</si>
  <si>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</si>
  <si>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</si>
  <si>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</si>
  <si>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</si>
  <si>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</si>
  <si>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</si>
  <si>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</si>
  <si>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</si>
  <si>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</si>
  <si>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</si>
  <si>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</si>
  <si>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</si>
  <si>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</si>
  <si>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</si>
  <si>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</si>
  <si>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</si>
  <si>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</si>
  <si>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</si>
  <si>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</si>
  <si>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</si>
  <si>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</si>
  <si>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</si>
  <si>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</si>
  <si>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</si>
  <si>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</si>
  <si>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</si>
  <si>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</si>
  <si>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</si>
  <si>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</si>
  <si>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</si>
  <si>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</si>
  <si>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</si>
  <si>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</si>
  <si>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</si>
  <si>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</si>
  <si>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</si>
  <si>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</si>
  <si>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</si>
  <si>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</si>
  <si>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</si>
  <si>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</si>
  <si>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</si>
  <si>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</si>
  <si>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</si>
  <si>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</si>
  <si>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</si>
  <si>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</si>
  <si>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</si>
  <si>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</si>
  <si>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</si>
  <si>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</si>
  <si>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</si>
  <si>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</si>
  <si>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</si>
  <si>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</si>
  <si>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</si>
  <si>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</si>
  <si>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</si>
  <si>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</si>
  <si>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</si>
  <si>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</si>
  <si>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</si>
  <si>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</si>
  <si>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</si>
  <si>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</si>
  <si>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</si>
  <si>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</si>
  <si>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</si>
  <si>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</si>
  <si>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</si>
  <si>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</si>
  <si>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</si>
  <si>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</si>
  <si>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</si>
  <si>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</si>
  <si>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</si>
  <si>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</si>
  <si>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</si>
  <si>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</si>
  <si>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</si>
  <si>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</si>
  <si>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</si>
  <si>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</si>
  <si>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</si>
  <si>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</si>
  <si>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</si>
  <si>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</si>
  <si>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</si>
  <si>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</si>
  <si>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</si>
  <si>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</si>
  <si>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</si>
  <si>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</si>
  <si>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</si>
  <si>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</si>
  <si>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</si>
  <si>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</si>
  <si>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</si>
  <si>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</si>
  <si>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</si>
  <si>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</si>
  <si>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</si>
  <si>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</si>
  <si>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</si>
  <si>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</si>
  <si>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</si>
  <si>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</si>
  <si>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</si>
  <si>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</si>
  <si>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</si>
  <si>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</si>
  <si>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</si>
  <si>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</si>
  <si>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</si>
  <si>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</si>
  <si>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</si>
  <si>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</si>
  <si>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</si>
  <si>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</si>
  <si>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</si>
  <si>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</si>
  <si>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</si>
  <si>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</si>
  <si>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</si>
  <si>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</si>
  <si>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</si>
  <si>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</si>
  <si>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</si>
  <si>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</si>
  <si>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</si>
  <si>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</si>
  <si>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</si>
  <si>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</si>
  <si>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</si>
  <si>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</si>
  <si>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</si>
  <si>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</si>
  <si>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</si>
  <si>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</si>
  <si>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</si>
  <si>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</si>
  <si>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</si>
  <si>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</si>
  <si>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</si>
  <si>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</si>
  <si>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</si>
  <si>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</si>
  <si>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</si>
  <si>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</si>
  <si>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</si>
  <si>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</si>
  <si>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</si>
  <si>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</si>
  <si>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</si>
  <si>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</si>
  <si>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</si>
  <si>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</si>
  <si>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</si>
  <si>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</si>
  <si>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</si>
  <si>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</si>
  <si>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</si>
  <si>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</si>
  <si>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</si>
  <si>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</si>
  <si>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</si>
  <si>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</si>
  <si>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</si>
  <si>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</si>
  <si>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</si>
  <si>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</si>
  <si>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</si>
  <si>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</si>
  <si>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</si>
  <si>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</si>
  <si>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</si>
  <si>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</si>
  <si>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</si>
  <si>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</si>
  <si>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</si>
  <si>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</si>
  <si>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</si>
  <si>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</si>
  <si>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</si>
  <si>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</si>
  <si>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</si>
  <si>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</si>
  <si>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</si>
  <si>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</si>
  <si>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</si>
  <si>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</si>
  <si>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</si>
  <si>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</si>
  <si>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</si>
  <si>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</si>
  <si>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</si>
  <si>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</si>
  <si>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</si>
  <si>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</si>
  <si>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</si>
  <si>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</si>
  <si>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</si>
  <si>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</si>
  <si>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</si>
  <si>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</si>
  <si>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</si>
  <si>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</si>
  <si>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</si>
  <si>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</si>
  <si>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</si>
  <si>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</si>
  <si>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</si>
  <si>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</si>
  <si>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</si>
  <si>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</si>
  <si>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</si>
  <si>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</si>
  <si>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</si>
  <si>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</si>
  <si>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</si>
  <si>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</si>
  <si>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</si>
  <si>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</si>
  <si>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</si>
  <si>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</si>
  <si>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</si>
  <si>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</si>
  <si>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</si>
  <si>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</si>
  <si>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</si>
  <si>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</si>
  <si>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</si>
  <si>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</si>
  <si>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</si>
  <si>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</si>
  <si>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</si>
  <si>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</si>
  <si>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</si>
  <si>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</si>
  <si>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</si>
  <si>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</si>
  <si>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</si>
  <si>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</si>
  <si>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</si>
  <si>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</si>
  <si>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</si>
  <si>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</si>
  <si>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</si>
  <si>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</si>
  <si>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</si>
  <si>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</si>
  <si>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</si>
  <si>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</si>
  <si>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</si>
  <si>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</si>
  <si>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</si>
  <si>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</si>
  <si>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</si>
  <si>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</si>
  <si>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</si>
  <si>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</si>
  <si>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</si>
  <si>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</si>
  <si>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</si>
  <si>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</si>
  <si>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</si>
  <si>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</si>
  <si>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</si>
  <si>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</si>
  <si>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</si>
  <si>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</si>
  <si>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</si>
  <si>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</si>
  <si>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</si>
  <si>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</si>
  <si>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</si>
  <si>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</si>
  <si>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</si>
  <si>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</si>
  <si>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</si>
  <si>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</si>
  <si>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</si>
  <si>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</si>
  <si>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</si>
  <si>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</si>
  <si>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</si>
  <si>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</si>
  <si>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</si>
  <si>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</si>
  <si>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</si>
  <si>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</si>
  <si>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</si>
  <si>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</si>
  <si>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</si>
  <si>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</si>
  <si>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</si>
  <si>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</si>
  <si>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</si>
  <si>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</si>
  <si>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</si>
  <si>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</si>
  <si>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</si>
  <si>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</si>
  <si>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</si>
  <si>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</si>
  <si>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</si>
  <si>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</si>
  <si>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</si>
  <si>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</si>
  <si>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</si>
  <si>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</si>
  <si>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</si>
  <si>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</si>
  <si>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</si>
  <si>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</si>
  <si>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</si>
  <si>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</si>
  <si>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</si>
  <si>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</si>
  <si>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</si>
  <si>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</si>
  <si>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</si>
  <si>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</si>
  <si>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</si>
  <si>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</si>
  <si>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</si>
  <si>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</si>
  <si>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</si>
  <si>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</si>
  <si>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</si>
  <si>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</si>
  <si>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</si>
  <si>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</si>
  <si>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</si>
  <si>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</si>
  <si>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</si>
  <si>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</si>
  <si>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</si>
  <si>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</si>
  <si>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</si>
  <si>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</si>
  <si>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</si>
  <si>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</si>
  <si>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</si>
  <si>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</si>
  <si>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</si>
  <si>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</si>
  <si>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</si>
  <si>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</si>
  <si>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</si>
  <si>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</si>
  <si>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</si>
  <si>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</si>
  <si>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</si>
  <si>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</si>
  <si>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</si>
  <si>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</si>
  <si>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</si>
  <si>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</si>
  <si>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</si>
  <si>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</si>
  <si>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</si>
  <si>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</si>
  <si>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</si>
  <si>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</si>
  <si>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</si>
  <si>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</si>
  <si>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</si>
  <si>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</si>
  <si>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</si>
  <si>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</si>
  <si>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</si>
  <si>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</si>
  <si>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</si>
  <si>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</si>
  <si>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</si>
  <si>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</si>
  <si>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</si>
  <si>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</si>
  <si>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</si>
  <si>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</si>
  <si>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</si>
  <si>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</si>
  <si>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</si>
  <si>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</si>
  <si>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</si>
  <si>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</si>
  <si>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</si>
  <si>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</si>
  <si>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</si>
  <si>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</si>
  <si>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</si>
  <si>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</si>
  <si>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</si>
  <si>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</si>
  <si>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</si>
  <si>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</si>
  <si>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</si>
  <si>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</si>
  <si>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</si>
  <si>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</si>
  <si>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</si>
  <si>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</si>
  <si>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</si>
  <si>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</si>
  <si>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</si>
  <si>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</si>
  <si>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</si>
  <si>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</si>
  <si>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</si>
  <si>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</si>
  <si>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</si>
  <si>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</si>
  <si>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</si>
  <si>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</si>
  <si>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</si>
  <si>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</si>
  <si>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</si>
  <si>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</si>
  <si>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</si>
  <si>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</si>
  <si>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</si>
  <si>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</si>
  <si>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</si>
  <si>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</si>
  <si>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</si>
  <si>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</si>
  <si>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</si>
  <si>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</si>
  <si>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</si>
  <si>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</si>
  <si>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</si>
  <si>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</si>
  <si>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</si>
  <si>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</si>
  <si>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</si>
  <si>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</si>
  <si>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</si>
  <si>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</si>
  <si>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</si>
  <si>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</si>
  <si>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</si>
  <si>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</si>
  <si>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</si>
  <si>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</si>
  <si>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</si>
  <si>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</si>
  <si>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</si>
  <si>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</si>
  <si>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</si>
  <si>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</si>
  <si>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</si>
  <si>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</si>
  <si>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</si>
  <si>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</si>
  <si>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</si>
  <si>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</si>
  <si>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</si>
  <si>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</si>
  <si>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</si>
  <si>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</si>
  <si>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</si>
  <si>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</si>
  <si>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</si>
  <si>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</si>
  <si>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</si>
  <si>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</si>
  <si>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</si>
  <si>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</si>
  <si>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</si>
  <si>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</si>
  <si>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</si>
  <si>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</si>
  <si>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</si>
  <si>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</si>
  <si>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</si>
  <si>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</si>
  <si>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</si>
  <si>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</si>
  <si>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</si>
  <si>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</si>
  <si>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</si>
  <si>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</si>
  <si>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</si>
  <si>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</si>
  <si>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</si>
  <si>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</si>
  <si>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</si>
  <si>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</si>
  <si>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</si>
  <si>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</si>
  <si>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</si>
  <si>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</si>
  <si>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</si>
  <si>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</si>
  <si>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</si>
  <si>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</si>
  <si>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</si>
  <si>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</si>
  <si>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</si>
  <si>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</si>
  <si>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</si>
  <si>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</si>
  <si>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</si>
  <si>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</si>
  <si>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</si>
  <si>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</si>
  <si>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</si>
  <si>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</si>
  <si>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</si>
  <si>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</si>
  <si>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</si>
  <si>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</si>
  <si>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</si>
  <si>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</si>
  <si>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</si>
  <si>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</si>
  <si>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</si>
  <si>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</si>
  <si>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</si>
  <si>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</si>
  <si>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</si>
  <si>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</si>
  <si>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</si>
  <si>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</si>
  <si>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</si>
  <si>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</si>
  <si>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</si>
  <si>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</si>
  <si>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</si>
  <si>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</si>
  <si>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</si>
  <si>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</si>
  <si>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</si>
  <si>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</si>
  <si>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</si>
  <si>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</si>
  <si>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</si>
  <si>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</si>
  <si>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</si>
  <si>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</si>
  <si>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</si>
  <si>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</si>
  <si>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</si>
  <si>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</si>
  <si>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</si>
  <si>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</si>
  <si>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</si>
  <si>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</si>
  <si>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</si>
  <si>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</si>
  <si>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</si>
  <si>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</si>
  <si>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</si>
  <si>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</si>
  <si>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</si>
  <si>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</si>
  <si>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</si>
  <si>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</si>
  <si>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</si>
  <si>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</si>
  <si>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</si>
  <si>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</si>
  <si>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</si>
  <si>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</si>
  <si>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</si>
  <si>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</si>
  <si>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</si>
  <si>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</si>
  <si>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</si>
  <si>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</si>
  <si>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</si>
  <si>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</si>
  <si>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</si>
  <si>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</si>
  <si>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</si>
  <si>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</si>
  <si>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</si>
  <si>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</si>
  <si>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</si>
  <si>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</si>
  <si>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</si>
  <si>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</si>
  <si>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</si>
  <si>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</si>
  <si>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</si>
  <si>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</si>
  <si>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</si>
  <si>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</si>
  <si>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</si>
  <si>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</si>
  <si>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</si>
  <si>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</si>
  <si>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</si>
  <si>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</si>
  <si>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</si>
  <si>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</si>
  <si>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</si>
  <si>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</si>
  <si>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</si>
  <si>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</si>
  <si>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</si>
  <si>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</si>
  <si>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</si>
  <si>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</si>
  <si>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</si>
  <si>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</si>
  <si>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</si>
  <si>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</si>
  <si>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</si>
  <si>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</si>
  <si>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</si>
  <si>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</si>
  <si>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</si>
  <si>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</si>
  <si>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</si>
  <si>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</si>
  <si>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</si>
  <si>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</si>
  <si>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</si>
  <si>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</si>
  <si>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</si>
  <si>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</si>
  <si>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</si>
  <si>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</si>
  <si>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</si>
  <si>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</si>
  <si>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</si>
  <si>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</si>
  <si>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</si>
  <si>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</si>
  <si>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</si>
  <si>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</si>
  <si>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</si>
  <si>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</si>
  <si>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</si>
  <si>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</si>
  <si>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</si>
  <si>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</si>
  <si>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</si>
  <si>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</si>
  <si>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</si>
  <si>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</si>
  <si>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</si>
  <si>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</si>
  <si>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</si>
  <si>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</si>
  <si>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</si>
  <si>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</si>
  <si>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</si>
  <si>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</si>
  <si>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</si>
  <si>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</si>
  <si>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</si>
  <si>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</si>
  <si>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</si>
  <si>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</si>
  <si>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</si>
  <si>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</si>
  <si>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</si>
  <si>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</si>
  <si>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</si>
  <si>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</si>
  <si>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</si>
  <si>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</si>
  <si>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</si>
  <si>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</si>
  <si>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</si>
  <si>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</si>
  <si>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</si>
  <si>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</si>
  <si>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</si>
  <si>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</si>
  <si>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</si>
  <si>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</si>
  <si>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</si>
  <si>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</si>
  <si>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</si>
  <si>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</si>
  <si>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</si>
  <si>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</si>
  <si>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</si>
  <si>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</si>
  <si>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</si>
  <si>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</si>
  <si>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</si>
  <si>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</si>
  <si>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</si>
  <si>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</si>
  <si>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</si>
  <si>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</si>
  <si>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</si>
  <si>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</si>
  <si>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</si>
  <si>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</si>
  <si>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</si>
  <si>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</si>
  <si>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</si>
  <si>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</si>
  <si>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</si>
  <si>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</si>
  <si>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</si>
  <si>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</si>
  <si>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</si>
  <si>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</si>
  <si>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</si>
  <si>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</si>
  <si>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</si>
  <si>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</si>
  <si>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</si>
  <si>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</si>
  <si>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</si>
  <si>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</si>
  <si>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</si>
  <si>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</si>
  <si>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</si>
  <si>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</si>
  <si>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</si>
  <si>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</si>
  <si>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</si>
  <si>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</si>
  <si>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</si>
  <si>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</si>
  <si>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</si>
  <si>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</si>
  <si>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</si>
  <si>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</si>
  <si>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</si>
  <si>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</si>
  <si>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</si>
  <si>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</si>
  <si>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</si>
  <si>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</si>
  <si>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</si>
  <si>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</si>
  <si>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</si>
  <si>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</si>
  <si>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</si>
  <si>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</si>
  <si>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</si>
  <si>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</si>
  <si>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</si>
  <si>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</si>
  <si>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</si>
  <si>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</si>
  <si>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</si>
  <si>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</si>
  <si>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</si>
  <si>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</si>
  <si>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</si>
  <si>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</si>
  <si>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</si>
  <si>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</si>
  <si>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</si>
  <si>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</si>
  <si>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</si>
  <si>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</si>
  <si>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</si>
  <si>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</si>
  <si>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</si>
  <si>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</si>
  <si>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</si>
  <si>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</si>
  <si>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</si>
  <si>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</si>
  <si>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</si>
  <si>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</si>
  <si>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</si>
  <si>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</si>
  <si>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</si>
  <si>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</si>
  <si>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</si>
  <si>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</si>
  <si>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</si>
  <si>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</si>
  <si>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</si>
  <si>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</si>
  <si>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</si>
  <si>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</si>
  <si>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</si>
  <si>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</si>
  <si>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</si>
  <si>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</si>
  <si>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</si>
  <si>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</si>
  <si>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</si>
  <si>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</si>
  <si>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</si>
  <si>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</si>
  <si>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</si>
  <si>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</si>
  <si>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</si>
  <si>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</si>
  <si>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</si>
  <si>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</si>
  <si>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</si>
  <si>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</si>
  <si>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</si>
  <si>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</si>
  <si>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</si>
  <si>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</si>
  <si>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</si>
  <si>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</si>
  <si>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</si>
  <si>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</si>
  <si>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</si>
  <si>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</si>
  <si>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</si>
  <si>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</si>
  <si>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</si>
  <si>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</si>
  <si>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</si>
  <si>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</si>
  <si>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</si>
  <si>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</si>
  <si>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</si>
  <si>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</si>
  <si>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</si>
  <si>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</si>
  <si>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</si>
  <si>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</si>
  <si>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</si>
  <si>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</si>
  <si>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</si>
  <si>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</si>
  <si>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</si>
  <si>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</si>
  <si>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</si>
  <si>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</si>
  <si>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</si>
  <si>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</si>
  <si>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</si>
  <si>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</si>
  <si>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</si>
  <si>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</si>
  <si>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</si>
  <si>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</si>
  <si>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</si>
  <si>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</si>
  <si>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</si>
  <si>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</si>
  <si>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</si>
  <si>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</si>
  <si>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</si>
  <si>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</si>
  <si>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</si>
  <si>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</si>
  <si>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</si>
  <si>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</si>
  <si>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</si>
  <si>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</si>
  <si>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</si>
  <si>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</si>
  <si>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</si>
  <si>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</si>
  <si>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</si>
  <si>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</si>
  <si>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</si>
  <si>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</si>
  <si>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</si>
  <si>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</si>
  <si>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</si>
  <si>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</si>
  <si>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</si>
  <si>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</si>
  <si>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</si>
  <si>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</si>
  <si>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</si>
  <si>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</si>
  <si>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</si>
  <si>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</si>
  <si>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</si>
  <si>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</si>
  <si>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</si>
  <si>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</si>
  <si>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</si>
  <si>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</si>
  <si>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</si>
  <si>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</si>
  <si>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</si>
  <si>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</si>
  <si>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</si>
  <si>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</si>
  <si>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</si>
  <si>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</si>
  <si>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</si>
  <si>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</si>
  <si>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</si>
  <si>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</si>
  <si>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</si>
  <si>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</si>
  <si>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</si>
  <si>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</si>
  <si>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</si>
  <si>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</si>
  <si>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</si>
  <si>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</si>
  <si>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</si>
  <si>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</si>
  <si>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</si>
  <si>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</si>
  <si>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</si>
  <si>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</si>
  <si>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</si>
  <si>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</si>
  <si>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</si>
  <si>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</si>
  <si>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</si>
  <si>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</si>
  <si>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</si>
  <si>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</si>
  <si>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</si>
  <si>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</si>
  <si>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</si>
  <si>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</si>
  <si>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</si>
  <si>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</si>
  <si>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</si>
  <si>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</si>
  <si>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</si>
  <si>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</si>
  <si>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</si>
  <si>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</si>
  <si>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</si>
  <si>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</si>
  <si>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</si>
  <si>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</si>
  <si>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</si>
  <si>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</si>
  <si>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</si>
  <si>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</si>
  <si>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</si>
  <si>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</si>
  <si>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</si>
  <si>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</si>
  <si>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</si>
  <si>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</si>
  <si>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</si>
  <si>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</si>
  <si>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</si>
  <si>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</si>
  <si>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</si>
  <si>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</si>
  <si>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</si>
  <si>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</si>
  <si>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</si>
  <si>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</si>
  <si>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</si>
  <si>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</si>
  <si>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</si>
  <si>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</si>
  <si>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</si>
  <si>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</si>
  <si>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</si>
  <si>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</si>
  <si>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</si>
  <si>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</si>
  <si>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</si>
  <si>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</si>
  <si>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</si>
  <si>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</si>
  <si>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</si>
  <si>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</si>
  <si>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</si>
  <si>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</si>
  <si>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</si>
  <si>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</si>
  <si>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</si>
  <si>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</si>
  <si>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</si>
  <si>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</si>
  <si>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</si>
  <si>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</si>
  <si>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</si>
  <si>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</si>
  <si>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</si>
  <si>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</si>
  <si>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</si>
  <si>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</si>
  <si>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</si>
  <si>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</si>
  <si>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</si>
  <si>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</si>
  <si>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</si>
  <si>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</si>
  <si>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</si>
  <si>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</si>
  <si>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</si>
  <si>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</si>
  <si>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</si>
  <si>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</si>
  <si>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</si>
  <si>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</si>
  <si>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</si>
  <si>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</si>
  <si>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</si>
  <si>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</si>
  <si>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</si>
  <si>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</si>
  <si>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</si>
  <si>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</si>
  <si>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</si>
  <si>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</si>
  <si>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</si>
  <si>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</si>
  <si>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</si>
  <si>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</si>
  <si>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</si>
  <si>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</si>
  <si>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</si>
  <si>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</si>
  <si>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</si>
  <si>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</si>
  <si>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</si>
  <si>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</si>
  <si>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</si>
  <si>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</si>
  <si>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</si>
  <si>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</si>
  <si>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</si>
  <si>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</si>
  <si>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</si>
  <si>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</si>
  <si>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</si>
  <si>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</si>
  <si>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</si>
  <si>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</si>
  <si>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</si>
  <si>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</si>
  <si>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</si>
  <si>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</si>
  <si>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</si>
  <si>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</si>
  <si>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</si>
  <si>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</si>
  <si>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</si>
  <si>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</si>
  <si>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</si>
  <si>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</si>
  <si>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</si>
  <si>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</si>
  <si>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</si>
  <si>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</si>
  <si>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</si>
  <si>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</si>
  <si>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</si>
  <si>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</si>
  <si>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</si>
  <si>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</si>
  <si>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</si>
  <si>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</si>
  <si>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</si>
  <si>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</si>
  <si>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</si>
  <si>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</si>
  <si>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</si>
  <si>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</si>
  <si>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</si>
  <si>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</si>
  <si>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</si>
  <si>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</si>
  <si>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</si>
  <si>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</si>
  <si>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</si>
  <si>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</si>
  <si>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</si>
  <si>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</si>
  <si>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</si>
  <si>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</si>
  <si>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</si>
  <si>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</si>
  <si>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</si>
  <si>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</si>
  <si>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</si>
  <si>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</si>
  <si>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</si>
  <si>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</si>
  <si>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</si>
  <si>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</si>
  <si>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</si>
  <si>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</si>
  <si>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</si>
  <si>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</si>
  <si>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</si>
  <si>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</si>
  <si>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</si>
  <si>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</si>
  <si>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</si>
  <si>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</si>
  <si>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</si>
  <si>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</si>
  <si>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</si>
  <si>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</si>
  <si>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</si>
  <si>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</si>
  <si>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</si>
  <si>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</si>
  <si>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</si>
  <si>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</si>
  <si>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</si>
  <si>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</si>
  <si>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</si>
  <si>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</si>
  <si>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</si>
  <si>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</si>
  <si>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</si>
  <si>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</si>
  <si>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</si>
  <si>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</si>
  <si>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</si>
  <si>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</si>
  <si>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</si>
  <si>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</si>
  <si>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</si>
  <si>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</si>
  <si>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</si>
  <si>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</si>
  <si>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</si>
  <si>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</si>
  <si>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</si>
  <si>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</si>
  <si>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</si>
  <si>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</si>
  <si>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</si>
  <si>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</si>
  <si>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</si>
  <si>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</si>
  <si>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</si>
  <si>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</si>
  <si>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</si>
  <si>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</si>
  <si>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</si>
  <si>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</si>
  <si>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</si>
  <si>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</si>
  <si>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</si>
  <si>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</si>
  <si>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</si>
  <si>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</si>
  <si>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</si>
  <si>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</si>
  <si>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</si>
  <si>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</si>
  <si>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</si>
  <si>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</si>
  <si>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</si>
  <si>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</si>
  <si>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</si>
  <si>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</si>
  <si>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</si>
  <si>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</si>
  <si>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</si>
  <si>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</si>
  <si>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</si>
  <si>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</si>
  <si>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</si>
  <si>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</si>
  <si>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</si>
  <si>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</si>
  <si>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</si>
  <si>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</si>
  <si>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</si>
  <si>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</si>
  <si>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</si>
  <si>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</si>
  <si>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</si>
  <si>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</si>
  <si>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</si>
  <si>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</si>
  <si>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</si>
  <si>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</si>
  <si>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</si>
  <si>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</si>
  <si>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</si>
  <si>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</si>
  <si>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</si>
  <si>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</si>
  <si>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</si>
  <si>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</si>
  <si>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</si>
  <si>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</si>
  <si>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</si>
  <si>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</si>
  <si>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</si>
  <si>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</si>
  <si>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</si>
  <si>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</si>
  <si>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</si>
  <si>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</si>
  <si>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</si>
  <si>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</si>
  <si>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</si>
  <si>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</si>
  <si>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</si>
  <si>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</si>
  <si>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</si>
  <si>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</si>
  <si>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</si>
  <si>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</si>
  <si>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</si>
  <si>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</si>
  <si>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</si>
  <si>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</si>
  <si>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</si>
  <si>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</si>
  <si>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</si>
  <si>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</si>
  <si>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</si>
  <si>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</si>
  <si>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</si>
  <si>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</si>
  <si>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</si>
  <si>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</si>
  <si>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</si>
  <si>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</si>
  <si>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</si>
  <si>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</si>
  <si>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</si>
  <si>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</si>
  <si>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</si>
  <si>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</si>
  <si>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</si>
  <si>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</si>
  <si>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</si>
  <si>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</si>
  <si>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</si>
  <si>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</si>
  <si>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</si>
  <si>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</si>
  <si>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</si>
  <si>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</si>
  <si>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</si>
  <si>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</si>
  <si>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</si>
  <si>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</si>
  <si>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</si>
  <si>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</si>
  <si>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</si>
  <si>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</si>
  <si>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</si>
  <si>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</si>
  <si>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</si>
  <si>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</si>
  <si>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</si>
  <si>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</si>
  <si>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</si>
  <si>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</si>
  <si>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</si>
  <si>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</si>
  <si>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</si>
  <si>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</si>
  <si>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</si>
  <si>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</si>
  <si>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</si>
  <si>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</si>
  <si>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</si>
  <si>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</si>
  <si>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</si>
  <si>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</si>
  <si>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</si>
  <si>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</si>
  <si>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</si>
  <si>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</si>
  <si>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</si>
  <si>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</si>
  <si>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</si>
  <si>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</si>
  <si>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</si>
  <si>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</si>
  <si>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</si>
  <si>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</si>
  <si>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</si>
  <si>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</si>
  <si>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</si>
  <si>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</si>
  <si>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</si>
  <si>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</si>
  <si>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</si>
  <si>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</si>
  <si>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</si>
  <si>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</si>
  <si>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</si>
  <si>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</si>
  <si>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</si>
  <si>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</si>
  <si>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</si>
  <si>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</si>
  <si>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</si>
  <si>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</si>
  <si>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</si>
  <si>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</si>
  <si>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</si>
  <si>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</si>
  <si>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</si>
  <si>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</si>
  <si>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</si>
  <si>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</si>
  <si>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</si>
  <si>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</si>
  <si>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</si>
  <si>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</si>
  <si>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</si>
  <si>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</si>
  <si>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</si>
  <si>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</si>
  <si>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</si>
  <si>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</si>
  <si>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</si>
  <si>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</si>
  <si>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</si>
  <si>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</si>
  <si>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</si>
  <si>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</si>
  <si>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</si>
  <si>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</si>
  <si>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</si>
  <si>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</si>
  <si>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</si>
  <si>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</si>
  <si>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</si>
  <si>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</si>
  <si>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</si>
  <si>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</si>
  <si>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</si>
  <si>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</si>
  <si>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</si>
  <si>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</si>
  <si>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</si>
  <si>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</si>
  <si>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</si>
  <si>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</si>
  <si>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</si>
  <si>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</si>
  <si>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</si>
  <si>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</si>
  <si>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</si>
  <si>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</si>
  <si>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</si>
  <si>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</si>
  <si>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</si>
  <si>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</si>
  <si>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</si>
  <si>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</si>
  <si>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</si>
  <si>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</si>
  <si>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</si>
  <si>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</si>
  <si>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</si>
  <si>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</si>
  <si>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</si>
  <si>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</si>
  <si>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</si>
  <si>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</si>
  <si>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</si>
  <si>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</si>
  <si>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</si>
  <si>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</si>
  <si>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</si>
  <si>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</si>
  <si>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</si>
  <si>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</si>
  <si>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</si>
  <si>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</si>
  <si>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</si>
  <si>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</si>
  <si>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</si>
  <si>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</si>
  <si>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</si>
  <si>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</si>
  <si>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</si>
  <si>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</si>
  <si>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</si>
  <si>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</si>
  <si>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</si>
  <si>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</si>
  <si>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</si>
  <si>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</si>
  <si>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</si>
  <si>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</si>
  <si>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</si>
  <si>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</si>
  <si>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</si>
  <si>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</si>
  <si>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</si>
  <si>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</si>
  <si>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</si>
  <si>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</si>
  <si>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</si>
  <si>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</si>
  <si>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</si>
  <si>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</si>
  <si>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</si>
  <si>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</si>
  <si>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</si>
  <si>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</si>
  <si>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</si>
  <si>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</si>
  <si>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</si>
  <si>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</si>
  <si>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</si>
  <si>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</si>
  <si>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</si>
  <si>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</si>
  <si>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</si>
  <si>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</si>
  <si>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</si>
  <si>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</si>
  <si>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</si>
  <si>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</si>
  <si>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</si>
  <si>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</si>
  <si>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</si>
  <si>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</si>
  <si>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</si>
  <si>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</si>
  <si>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</si>
  <si>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</si>
  <si>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</si>
  <si>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</si>
  <si>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</si>
  <si>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</si>
  <si>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</si>
  <si>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</si>
  <si>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</si>
  <si>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</si>
  <si>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</si>
  <si>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</si>
  <si>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</si>
  <si>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</si>
  <si>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</si>
  <si>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</si>
  <si>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</si>
  <si>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</si>
  <si>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</si>
  <si>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</si>
  <si>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</si>
  <si>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</si>
  <si>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</si>
  <si>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</si>
  <si>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</si>
  <si>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</si>
  <si>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</si>
  <si>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</si>
  <si>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</si>
  <si>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</si>
  <si>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</si>
  <si>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</si>
  <si>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</si>
  <si>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</si>
  <si>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</si>
  <si>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</si>
  <si>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</si>
  <si>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</si>
  <si>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</si>
  <si>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</si>
  <si>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</si>
  <si>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</si>
  <si>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</si>
  <si>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</si>
  <si>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</si>
  <si>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</si>
  <si>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</si>
  <si>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</si>
  <si>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</si>
  <si>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</si>
  <si>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</si>
  <si>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</si>
  <si>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</si>
  <si>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</si>
  <si>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</si>
  <si>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</si>
  <si>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</si>
  <si>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</si>
  <si>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</si>
  <si>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</si>
  <si>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</si>
  <si>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</si>
  <si>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</si>
  <si>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</si>
  <si>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</si>
  <si>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</si>
  <si>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</si>
  <si>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</si>
  <si>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</si>
  <si>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</si>
  <si>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</si>
  <si>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</si>
  <si>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</si>
  <si>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</si>
  <si>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</si>
  <si>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</si>
  <si>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</si>
  <si>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</si>
  <si>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</si>
  <si>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</si>
  <si>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</si>
  <si>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</si>
  <si>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</si>
  <si>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</si>
  <si>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</si>
  <si>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</si>
  <si>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</si>
  <si>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</si>
  <si>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</si>
  <si>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</si>
  <si>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</si>
  <si>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</si>
  <si>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</si>
  <si>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</si>
  <si>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</si>
  <si>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</si>
  <si>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</si>
  <si>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</si>
  <si>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</si>
  <si>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</si>
  <si>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</si>
  <si>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</si>
  <si>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</si>
  <si>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</si>
  <si>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</si>
  <si>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</si>
  <si>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</si>
  <si>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</si>
  <si>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</si>
  <si>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</si>
  <si>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</si>
  <si>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</si>
  <si>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</si>
  <si>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</si>
  <si>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</si>
  <si>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</si>
  <si>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</si>
  <si>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</si>
  <si>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</si>
  <si>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</si>
  <si>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</si>
  <si>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</si>
  <si>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</si>
  <si>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</si>
  <si>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</si>
  <si>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</si>
  <si>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</si>
  <si>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</si>
  <si>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</si>
  <si>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</si>
  <si>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</si>
  <si>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</si>
  <si>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</si>
  <si>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</si>
  <si>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</si>
  <si>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</si>
  <si>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</si>
  <si>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</si>
  <si>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</si>
  <si>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</si>
  <si>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</si>
  <si>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</si>
  <si>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</si>
  <si>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</si>
  <si>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</si>
  <si>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</si>
  <si>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</si>
  <si>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</si>
  <si>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</si>
  <si>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</si>
  <si>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</si>
  <si>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</si>
  <si>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</si>
  <si>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</si>
  <si>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</si>
  <si>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</si>
  <si>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</si>
  <si>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</si>
  <si>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</si>
  <si>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</si>
  <si>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</si>
  <si>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</si>
  <si>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</si>
  <si>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</si>
  <si>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</si>
  <si>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</si>
  <si>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</si>
  <si>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</si>
  <si>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</si>
  <si>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</si>
  <si>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</si>
  <si>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</si>
  <si>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</si>
  <si>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</si>
  <si>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</si>
  <si>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</si>
  <si>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</si>
  <si>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</si>
  <si>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</si>
  <si>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</si>
  <si>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</si>
  <si>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</si>
  <si>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</si>
  <si>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</si>
  <si>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</si>
  <si>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</si>
  <si>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</si>
  <si>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</si>
  <si>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</si>
  <si>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</si>
  <si>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</si>
  <si>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</si>
  <si>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</si>
  <si>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</si>
  <si>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</si>
  <si>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</si>
  <si>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</si>
  <si>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</si>
  <si>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</si>
  <si>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</si>
  <si>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</si>
  <si>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</si>
  <si>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</si>
  <si>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</si>
  <si>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</si>
  <si>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</si>
  <si>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</si>
  <si>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</si>
  <si>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</si>
  <si>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</si>
  <si>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</si>
  <si>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</si>
  <si>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</si>
  <si>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</si>
  <si>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</si>
  <si>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</si>
  <si>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</si>
  <si>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</si>
  <si>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</si>
  <si>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</si>
  <si>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</si>
  <si>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</si>
  <si>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</si>
  <si>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</si>
  <si>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</si>
  <si>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</si>
  <si>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</si>
  <si>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</si>
  <si>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</si>
  <si>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</si>
  <si>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</si>
  <si>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</si>
  <si>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</si>
  <si>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</si>
  <si>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</si>
  <si>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</si>
  <si>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</si>
  <si>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</si>
  <si>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</si>
  <si>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</si>
  <si>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</si>
  <si>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</si>
  <si>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</si>
  <si>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</si>
  <si>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</si>
  <si>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</si>
  <si>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</si>
  <si>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</si>
  <si>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</si>
  <si>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</si>
  <si>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</si>
  <si>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</si>
  <si>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</si>
  <si>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</si>
  <si>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</si>
  <si>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</si>
  <si>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</si>
  <si>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</si>
  <si>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</si>
  <si>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</si>
  <si>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</si>
  <si>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</si>
  <si>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</si>
  <si>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</si>
  <si>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</si>
  <si>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</si>
  <si>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</si>
  <si>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</si>
  <si>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</si>
  <si>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</si>
  <si>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</si>
  <si>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</si>
  <si>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</si>
  <si>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</si>
  <si>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</si>
  <si>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</si>
  <si>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</si>
  <si>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</si>
  <si>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</si>
  <si>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</si>
  <si>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</si>
  <si>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</si>
  <si>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</si>
  <si>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</si>
  <si>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</si>
  <si>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</si>
  <si>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</si>
  <si>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</si>
  <si>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</si>
  <si>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</si>
  <si>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</si>
  <si>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</si>
  <si>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</si>
  <si>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</si>
  <si>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</si>
  <si>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</si>
  <si>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</si>
  <si>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</si>
  <si>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</si>
  <si>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</si>
  <si>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</si>
  <si>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</si>
  <si>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</si>
  <si>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</si>
  <si>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</si>
  <si>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</si>
  <si>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</si>
  <si>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</si>
  <si>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</si>
  <si>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</si>
  <si>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</si>
  <si>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</si>
  <si>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</si>
  <si>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</si>
  <si>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</si>
  <si>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</si>
  <si>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</si>
  <si>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</si>
  <si>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</si>
  <si>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</si>
  <si>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</si>
  <si>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</si>
  <si>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</si>
  <si>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</si>
  <si>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</si>
  <si>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</si>
  <si>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</si>
  <si>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</si>
  <si>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</si>
  <si>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</si>
  <si>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</si>
  <si>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</si>
  <si>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</si>
  <si>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</si>
  <si>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</si>
  <si>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</si>
  <si>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</si>
  <si>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</si>
  <si>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</si>
  <si>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</si>
  <si>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</si>
  <si>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</si>
  <si>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</si>
  <si>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</si>
  <si>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</si>
  <si>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</si>
  <si>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</si>
  <si>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</si>
  <si>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</si>
  <si>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</si>
  <si>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</si>
  <si>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</si>
  <si>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</si>
  <si>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</si>
  <si>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</si>
  <si>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</si>
  <si>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</si>
  <si>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</si>
  <si>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</si>
  <si>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</si>
  <si>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</si>
  <si>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</si>
  <si>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</si>
  <si>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</si>
  <si>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</si>
  <si>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</si>
  <si>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</si>
  <si>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</si>
  <si>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</si>
  <si>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</si>
  <si>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</si>
  <si>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</si>
  <si>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</si>
  <si>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</si>
  <si>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</si>
  <si>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</si>
  <si>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</si>
  <si>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</si>
  <si>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</si>
  <si>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</si>
  <si>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</si>
  <si>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</si>
  <si>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</si>
  <si>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</si>
  <si>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</si>
  <si>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</si>
  <si>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</si>
  <si>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</si>
  <si>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</si>
  <si>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</si>
  <si>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</si>
  <si>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</si>
  <si>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</si>
  <si>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</si>
  <si>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</si>
  <si>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</si>
  <si>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</si>
  <si>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</si>
  <si>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</si>
  <si>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</si>
  <si>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</si>
  <si>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</si>
  <si>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</si>
  <si>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</si>
  <si>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</si>
  <si>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</si>
  <si>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</si>
  <si>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</si>
  <si>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</si>
  <si>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</si>
  <si>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</si>
  <si>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</si>
  <si>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</si>
  <si>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</si>
  <si>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</si>
  <si>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</si>
  <si>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</si>
  <si>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</si>
  <si>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</si>
  <si>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</si>
  <si>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</si>
  <si>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</si>
  <si>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</si>
  <si>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</si>
  <si>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</si>
  <si>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</si>
  <si>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</si>
  <si>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</si>
  <si>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</si>
  <si>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</si>
  <si>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</si>
  <si>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</si>
  <si>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</si>
  <si>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</si>
  <si>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</si>
  <si>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</si>
  <si>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</si>
  <si>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</si>
  <si>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</si>
  <si>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</si>
  <si>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</si>
  <si>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</si>
  <si>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</si>
  <si>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</si>
  <si>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</si>
  <si>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</si>
  <si>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</si>
  <si>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</si>
  <si>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</si>
  <si>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</si>
  <si>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</si>
  <si>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</si>
  <si>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</si>
  <si>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</si>
  <si>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</si>
  <si>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</si>
  <si>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</si>
  <si>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</si>
  <si>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</si>
  <si>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</si>
  <si>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</si>
  <si>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</si>
  <si>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</si>
  <si>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</si>
  <si>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</si>
  <si>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</si>
  <si>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</si>
  <si>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</si>
  <si>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</si>
  <si>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</si>
  <si>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</si>
  <si>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</si>
  <si>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</si>
  <si>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</si>
  <si>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</si>
  <si>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</si>
  <si>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</si>
  <si>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</si>
  <si>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</si>
  <si>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</si>
  <si>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</si>
  <si>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</si>
  <si>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</si>
  <si>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</si>
  <si>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</si>
  <si>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</si>
  <si>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</si>
  <si>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</si>
  <si>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</si>
  <si>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</si>
  <si>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</si>
  <si>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</si>
  <si>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</si>
  <si>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</si>
  <si>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</si>
  <si>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</si>
  <si>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</si>
  <si>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</si>
  <si>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</si>
  <si>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</si>
  <si>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</si>
  <si>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</si>
  <si>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</si>
  <si>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</si>
  <si>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</si>
  <si>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</si>
  <si>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</si>
  <si>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</si>
  <si>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</si>
  <si>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</si>
  <si>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</si>
  <si>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</si>
  <si>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</si>
  <si>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</si>
  <si>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</si>
  <si>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</si>
  <si>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</si>
  <si>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</si>
  <si>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</si>
  <si>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</si>
  <si>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</si>
  <si>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</si>
  <si>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</si>
  <si>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</si>
  <si>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</si>
  <si>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</si>
  <si>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</si>
  <si>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</si>
  <si>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</si>
  <si>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</si>
  <si>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</si>
  <si>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</si>
  <si>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</si>
  <si>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</si>
  <si>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</si>
  <si>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</si>
  <si>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</si>
  <si>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</si>
  <si>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</si>
  <si>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</si>
  <si>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</si>
  <si>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</si>
  <si>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</si>
  <si>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</si>
  <si>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</si>
  <si>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</si>
  <si>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</si>
  <si>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</si>
  <si>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</si>
  <si>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</si>
  <si>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</si>
  <si>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</si>
  <si>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</si>
  <si>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</si>
  <si>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</si>
  <si>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</si>
  <si>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</si>
  <si>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</si>
  <si>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</si>
  <si>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</si>
  <si>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</si>
  <si>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</si>
  <si>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</si>
  <si>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</si>
  <si>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</si>
  <si>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</si>
  <si>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</si>
  <si>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</si>
  <si>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</si>
  <si>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</si>
  <si>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</si>
  <si>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</si>
  <si>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</si>
  <si>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</si>
  <si>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</si>
  <si>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</si>
  <si>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</si>
  <si>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</si>
  <si>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</si>
  <si>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</si>
  <si>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</si>
  <si>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</si>
  <si>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</si>
  <si>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</si>
  <si>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</si>
  <si>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</si>
  <si>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</si>
  <si>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</si>
  <si>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</si>
  <si>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</si>
  <si>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</si>
  <si>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</si>
  <si>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</si>
  <si>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</si>
  <si>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</si>
  <si>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</si>
  <si>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</si>
  <si>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</si>
  <si>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</si>
  <si>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</si>
  <si>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</si>
  <si>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</si>
  <si>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</si>
  <si>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</si>
  <si>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</si>
  <si>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</si>
  <si>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</si>
  <si>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</si>
  <si>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</si>
  <si>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</si>
  <si>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</si>
  <si>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</si>
  <si>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</si>
  <si>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</si>
  <si>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</si>
  <si>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</si>
  <si>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</si>
  <si>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</si>
  <si>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</si>
  <si>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</si>
  <si>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</si>
  <si>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</si>
  <si>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</si>
  <si>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</si>
  <si>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</si>
  <si>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</si>
  <si>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</si>
  <si>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</si>
  <si>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</si>
  <si>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</si>
  <si>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</si>
  <si>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</si>
  <si>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</si>
  <si>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</si>
  <si>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</si>
  <si>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</si>
  <si>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</si>
  <si>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</si>
  <si>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</si>
  <si>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</si>
  <si>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</si>
  <si>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</si>
  <si>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</si>
  <si>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</si>
  <si>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</si>
  <si>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</si>
  <si>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</si>
  <si>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</si>
  <si>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</si>
  <si>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</si>
  <si>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</si>
  <si>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</si>
  <si>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</si>
  <si>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</si>
  <si>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</si>
  <si>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</si>
  <si>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</si>
  <si>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</si>
  <si>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</si>
  <si>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</si>
  <si>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</si>
  <si>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</si>
  <si>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</si>
  <si>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</si>
  <si>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</si>
  <si>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</si>
  <si>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</si>
  <si>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</si>
  <si>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</si>
  <si>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</si>
  <si>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</si>
  <si>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</si>
  <si>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</si>
  <si>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</si>
  <si>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</si>
  <si>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</si>
  <si>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</si>
  <si>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</si>
  <si>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</si>
  <si>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</si>
  <si>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</si>
  <si>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</si>
  <si>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</si>
  <si>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</si>
  <si>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</si>
  <si>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</si>
  <si>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</si>
  <si>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</si>
  <si>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</si>
  <si>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</si>
  <si>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</si>
  <si>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</si>
  <si>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</si>
  <si>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</si>
  <si>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</si>
  <si>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</si>
  <si>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</si>
  <si>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</si>
  <si>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</si>
  <si>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</si>
  <si>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</si>
  <si>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</si>
  <si>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</si>
  <si>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</si>
  <si>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</si>
  <si>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</si>
  <si>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</si>
  <si>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</si>
  <si>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</si>
  <si>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</si>
  <si>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</si>
  <si>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</si>
  <si>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</si>
  <si>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</si>
  <si>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</si>
  <si>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</si>
  <si>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</si>
  <si>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</si>
  <si>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</si>
  <si>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</si>
  <si>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</si>
  <si>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</si>
  <si>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</si>
  <si>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</si>
  <si>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</si>
  <si>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</si>
  <si>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</si>
  <si>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</si>
  <si>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</si>
  <si>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</si>
  <si>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</si>
  <si>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</si>
  <si>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</si>
  <si>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</si>
  <si>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</si>
  <si>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</si>
  <si>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</si>
  <si>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</si>
  <si>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</si>
  <si>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</si>
  <si>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</si>
  <si>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</si>
  <si>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</si>
  <si>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</si>
  <si>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</si>
  <si>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</si>
  <si>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</si>
  <si>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</si>
  <si>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</si>
  <si>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</si>
  <si>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</si>
  <si>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</si>
  <si>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</si>
  <si>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</si>
  <si>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</si>
  <si>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</si>
  <si>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</si>
  <si>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</si>
  <si>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</si>
  <si>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</si>
  <si>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</si>
  <si>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</si>
  <si>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</si>
  <si>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</si>
  <si>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</si>
  <si>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</si>
  <si>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</si>
  <si>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</si>
  <si>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</si>
  <si>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</si>
  <si>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</si>
  <si>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</si>
  <si>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</si>
  <si>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</si>
  <si>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</si>
  <si>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</si>
  <si>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</si>
  <si>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</si>
  <si>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</si>
  <si>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</si>
  <si>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</si>
  <si>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</si>
  <si>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</si>
  <si>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</si>
  <si>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</si>
  <si>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</si>
  <si>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</si>
  <si>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</si>
  <si>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</si>
  <si>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</si>
  <si>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</si>
  <si>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</si>
  <si>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</si>
  <si>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</si>
  <si>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</si>
  <si>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</si>
  <si>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</si>
  <si>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</si>
  <si>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</si>
  <si>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</si>
  <si>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</si>
  <si>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</si>
  <si>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</si>
  <si>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</si>
  <si>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</si>
  <si>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</si>
  <si>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</si>
  <si>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</si>
  <si>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</si>
  <si>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</si>
  <si>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</si>
  <si>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</si>
  <si>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</si>
  <si>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</si>
  <si>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</si>
  <si>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</si>
  <si>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</si>
  <si>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</si>
  <si>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</si>
  <si>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</si>
  <si>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</si>
  <si>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</si>
  <si>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</si>
  <si>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</si>
  <si>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</si>
  <si>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</si>
  <si>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</si>
  <si>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</si>
  <si>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</si>
  <si>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</si>
  <si>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</si>
  <si>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</si>
  <si>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</si>
  <si>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</si>
  <si>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</si>
  <si>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</si>
  <si>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</si>
  <si>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</si>
  <si>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</si>
  <si>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</si>
  <si>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</si>
  <si>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</si>
  <si>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</si>
  <si>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</si>
  <si>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</si>
  <si>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</si>
  <si>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</si>
  <si>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</si>
  <si>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</si>
  <si>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</si>
  <si>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</si>
  <si>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</si>
  <si>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</si>
  <si>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</si>
  <si>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</si>
  <si>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</si>
  <si>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</si>
  <si>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</si>
  <si>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</si>
  <si>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</si>
  <si>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</si>
  <si>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</si>
  <si>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</si>
  <si>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</si>
  <si>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</si>
  <si>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</si>
  <si>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</si>
  <si>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</si>
  <si>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</si>
  <si>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</si>
  <si>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</si>
  <si>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</si>
  <si>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</si>
  <si>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</si>
  <si>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</si>
  <si>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</si>
  <si>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</si>
  <si>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</si>
  <si>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</si>
  <si>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</si>
  <si>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</si>
  <si>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</si>
  <si>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</si>
  <si>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</si>
  <si>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</si>
  <si>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</si>
  <si>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</si>
  <si>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</si>
  <si>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</si>
  <si>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</si>
  <si>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</si>
  <si>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</si>
  <si>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</si>
  <si>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</si>
  <si>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</si>
  <si>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</si>
  <si>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</si>
  <si>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</si>
  <si>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</si>
  <si>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</si>
  <si>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</si>
  <si>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</si>
  <si>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</si>
  <si>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</si>
  <si>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</si>
  <si>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</si>
  <si>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</si>
  <si>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</si>
  <si>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</si>
  <si>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</si>
  <si>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</si>
  <si>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</si>
  <si>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</si>
  <si>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</si>
  <si>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</si>
  <si>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</si>
  <si>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</si>
  <si>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</si>
  <si>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</si>
  <si>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</si>
  <si>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</si>
  <si>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</si>
  <si>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</si>
  <si>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</si>
  <si>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</si>
  <si>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</si>
  <si>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</si>
  <si>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</si>
  <si>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</si>
  <si>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</si>
  <si>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</si>
  <si>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</si>
  <si>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</si>
  <si>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</si>
  <si>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</si>
  <si>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</si>
  <si>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</si>
  <si>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</si>
  <si>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</si>
  <si>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</si>
  <si>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</si>
  <si>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</si>
  <si>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</si>
  <si>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</si>
  <si>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</si>
  <si>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</si>
  <si>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</si>
  <si>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</si>
  <si>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</si>
  <si>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</si>
  <si>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</si>
  <si>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</si>
  <si>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</si>
  <si>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</si>
  <si>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</si>
  <si>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</si>
  <si>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</si>
  <si>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</si>
  <si>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</si>
  <si>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</si>
  <si>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</si>
  <si>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</si>
  <si>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</si>
  <si>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</si>
  <si>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</si>
  <si>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</si>
  <si>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</si>
  <si>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</si>
  <si>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</si>
  <si>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</si>
  <si>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</si>
  <si>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</si>
  <si>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</si>
  <si>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</si>
  <si>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</si>
  <si>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</si>
  <si>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</si>
  <si>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</si>
  <si>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</si>
  <si>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</si>
  <si>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</si>
  <si>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</si>
  <si>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</si>
  <si>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</si>
  <si>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</si>
  <si>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</si>
  <si>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</si>
  <si>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</si>
  <si>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</si>
  <si>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</si>
  <si>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</si>
  <si>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</si>
  <si>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</si>
  <si>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</si>
  <si>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</si>
  <si>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</si>
  <si>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</si>
  <si>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</si>
  <si>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</si>
  <si>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</si>
  <si>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</si>
  <si>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</si>
  <si>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</si>
  <si>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</si>
  <si>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</si>
  <si>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</si>
  <si>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</si>
  <si>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</si>
  <si>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</si>
  <si>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</si>
  <si>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</si>
  <si>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</si>
  <si>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</si>
  <si>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</si>
  <si>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</si>
  <si>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</si>
  <si>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</si>
  <si>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</si>
  <si>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</si>
  <si>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</si>
  <si>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</si>
  <si>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</si>
  <si>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</si>
  <si>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</si>
  <si>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</si>
  <si>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</si>
  <si>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</si>
  <si>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</si>
  <si>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</si>
  <si>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</si>
  <si>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</si>
  <si>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</si>
  <si>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</si>
  <si>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</si>
  <si>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</si>
  <si>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</si>
  <si>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</si>
  <si>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</si>
  <si>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</si>
  <si>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</si>
  <si>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</si>
  <si>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</si>
  <si>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</si>
  <si>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</si>
  <si>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</si>
  <si>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</si>
  <si>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</si>
  <si>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</si>
  <si>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</si>
  <si>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</si>
  <si>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</si>
  <si>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</si>
  <si>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</si>
  <si>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</si>
  <si>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</si>
  <si>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</si>
  <si>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</si>
  <si>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</si>
  <si>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</si>
  <si>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</si>
  <si>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</si>
  <si>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</si>
  <si>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</si>
  <si>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</si>
  <si>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</si>
  <si>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</si>
  <si>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</si>
  <si>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</si>
  <si>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</si>
  <si>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</si>
  <si>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</si>
  <si>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</si>
  <si>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</si>
  <si>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</si>
  <si>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</si>
  <si>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</si>
  <si>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</si>
  <si>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</si>
  <si>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</si>
  <si>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</si>
  <si>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</si>
  <si>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</si>
  <si>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</si>
  <si>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</si>
  <si>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</si>
  <si>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</si>
  <si>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</si>
  <si>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</si>
  <si>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</si>
  <si>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</si>
  <si>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</si>
  <si>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</si>
  <si>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</si>
  <si>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</si>
  <si>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</si>
  <si>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</si>
  <si>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</si>
  <si>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</si>
  <si>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</si>
  <si>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</si>
  <si>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</si>
  <si>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</si>
  <si>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</si>
  <si>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</si>
  <si>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</si>
  <si>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</si>
  <si>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</si>
  <si>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</si>
  <si>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</si>
  <si>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</si>
  <si>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</si>
  <si>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</si>
  <si>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</si>
  <si>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</si>
  <si>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</si>
  <si>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</si>
  <si>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</si>
  <si>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</si>
  <si>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</si>
  <si>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</si>
  <si>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</si>
  <si>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</si>
  <si>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</si>
  <si>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</si>
  <si>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</si>
  <si>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</si>
  <si>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</si>
  <si>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</si>
  <si>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</si>
  <si>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</si>
  <si>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</si>
  <si>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</si>
  <si>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</si>
  <si>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</si>
  <si>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</si>
  <si>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</si>
  <si>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</si>
  <si>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</si>
  <si>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</si>
  <si>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</si>
  <si>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</si>
  <si>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</si>
  <si>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</si>
  <si>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</si>
  <si>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</si>
  <si>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</si>
  <si>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</si>
  <si>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</si>
  <si>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</si>
  <si>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</si>
  <si>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</si>
  <si>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</si>
  <si>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</si>
  <si>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</si>
  <si>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</si>
  <si>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</si>
  <si>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</si>
  <si>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</si>
  <si>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</si>
  <si>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</si>
  <si>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</si>
  <si>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</si>
  <si>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</si>
  <si>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</si>
  <si>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</si>
  <si>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</si>
  <si>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</si>
  <si>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</si>
  <si>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</si>
  <si>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</si>
  <si>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</si>
  <si>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</si>
  <si>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</si>
  <si>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</si>
  <si>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</si>
  <si>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</si>
  <si>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</si>
  <si>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</si>
  <si>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</si>
  <si>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</si>
  <si>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</si>
  <si>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</si>
  <si>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</si>
  <si>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</si>
  <si>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</si>
  <si>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</si>
  <si>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</si>
  <si>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</si>
  <si>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</si>
  <si>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</si>
  <si>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</si>
  <si>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</si>
  <si>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</si>
  <si>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</si>
  <si>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</si>
  <si>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</si>
  <si>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</si>
  <si>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</si>
  <si>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</si>
  <si>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</si>
  <si>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</si>
  <si>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</si>
  <si>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</si>
  <si>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</si>
  <si>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</si>
  <si>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</si>
  <si>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</si>
  <si>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</si>
  <si>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</si>
  <si>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</si>
  <si>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</si>
  <si>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</si>
  <si>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</si>
  <si>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</si>
  <si>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</si>
  <si>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</si>
  <si>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</si>
  <si>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</si>
  <si>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</si>
  <si>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</si>
  <si>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</si>
  <si>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</si>
  <si>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</si>
  <si>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</si>
  <si>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</si>
  <si>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</si>
  <si>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</si>
  <si>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</si>
  <si>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</si>
  <si>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</si>
  <si>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</si>
  <si>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</si>
  <si>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</si>
  <si>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</si>
  <si>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</si>
  <si>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</si>
  <si>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</si>
  <si>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</si>
  <si>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</si>
  <si>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</si>
  <si>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</si>
  <si>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</si>
  <si>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</si>
  <si>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</si>
  <si>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</si>
  <si>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</si>
  <si>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</si>
  <si>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</si>
  <si>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</si>
  <si>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</si>
  <si>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</si>
  <si>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</si>
  <si>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</si>
  <si>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</si>
  <si>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</si>
  <si>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</si>
  <si>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</si>
  <si>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</si>
  <si>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</si>
  <si>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</si>
  <si>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</si>
  <si>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</si>
  <si>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</si>
  <si>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</si>
  <si>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</si>
  <si>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</si>
  <si>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</si>
  <si>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</si>
  <si>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</si>
  <si>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</si>
  <si>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</si>
  <si>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</si>
  <si>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</si>
  <si>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</si>
  <si>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</si>
  <si>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</si>
  <si>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</si>
  <si>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</si>
  <si>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</si>
  <si>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</si>
  <si>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</si>
  <si>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</si>
  <si>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</si>
  <si>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</si>
  <si>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</si>
  <si>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</si>
  <si>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</si>
  <si>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</si>
  <si>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</si>
  <si>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</si>
  <si>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</si>
  <si>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</si>
  <si>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</si>
  <si>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</si>
  <si>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</si>
  <si>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</si>
  <si>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</si>
  <si>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</si>
  <si>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</si>
  <si>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</si>
  <si>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</si>
  <si>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</si>
  <si>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</si>
  <si>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</si>
  <si>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</si>
  <si>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</si>
  <si>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</si>
  <si>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</si>
  <si>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</si>
  <si>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</si>
  <si>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</si>
  <si>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</si>
  <si>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</si>
  <si>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</si>
  <si>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</si>
  <si>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</si>
  <si>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</si>
  <si>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</si>
  <si>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</si>
  <si>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</si>
  <si>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</si>
  <si>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</si>
  <si>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</si>
  <si>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</si>
  <si>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</si>
  <si>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</si>
  <si>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</si>
  <si>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</si>
  <si>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</si>
  <si>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</si>
  <si>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</si>
  <si>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</si>
  <si>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</si>
  <si>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</si>
  <si>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</si>
  <si>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</si>
  <si>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</si>
  <si>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</si>
  <si>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</si>
  <si>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</si>
  <si>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</si>
  <si>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</si>
  <si>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</si>
  <si>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</si>
  <si>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</si>
  <si>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</si>
  <si>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</si>
  <si>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</si>
  <si>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</si>
  <si>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</si>
  <si>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</si>
  <si>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</si>
  <si>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</si>
  <si>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</si>
  <si>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</si>
  <si>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</si>
  <si>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</si>
  <si>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</si>
  <si>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</si>
  <si>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</si>
  <si>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</si>
  <si>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</si>
  <si>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</si>
  <si>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</si>
  <si>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</si>
  <si>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</si>
  <si>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</si>
  <si>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</si>
  <si>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</si>
  <si>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</si>
  <si>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</si>
  <si>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</si>
  <si>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</si>
  <si>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</si>
  <si>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</si>
  <si>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</si>
  <si>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</si>
  <si>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</si>
  <si>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</si>
  <si>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</si>
  <si>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</si>
  <si>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</si>
  <si>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</si>
  <si>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</si>
  <si>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</si>
  <si>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</si>
  <si>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</si>
  <si>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</si>
  <si>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</si>
  <si>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</si>
  <si>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</si>
  <si>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</si>
  <si>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</si>
  <si>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</si>
  <si>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</si>
  <si>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</si>
  <si>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</si>
  <si>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</si>
  <si>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</si>
  <si>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</si>
  <si>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</si>
  <si>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</si>
  <si>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</si>
  <si>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</si>
  <si>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</si>
  <si>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</si>
  <si>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</si>
  <si>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</si>
  <si>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</si>
  <si>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</si>
  <si>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</si>
  <si>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</si>
  <si>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</si>
  <si>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</si>
  <si>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</si>
  <si>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</si>
  <si>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</si>
  <si>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</si>
  <si>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</si>
  <si>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</si>
  <si>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</si>
  <si>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</si>
  <si>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</si>
  <si>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</si>
  <si>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</si>
  <si>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</si>
  <si>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</si>
  <si>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</si>
  <si>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</si>
  <si>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</si>
  <si>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</si>
  <si>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</si>
  <si>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</si>
  <si>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</si>
  <si>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</si>
  <si>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</si>
  <si>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</si>
  <si>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</si>
  <si>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</si>
  <si>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</si>
  <si>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</si>
  <si>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</si>
  <si>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</si>
  <si>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</si>
  <si>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</si>
  <si>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</si>
  <si>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</si>
  <si>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</si>
  <si>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</si>
  <si>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</si>
  <si>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</si>
  <si>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</si>
  <si>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</si>
  <si>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</si>
  <si>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</si>
  <si>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</si>
  <si>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</si>
  <si>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</si>
  <si>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</si>
  <si>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</si>
  <si>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</si>
  <si>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</si>
  <si>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</si>
  <si>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</si>
  <si>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</si>
  <si>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</si>
  <si>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</si>
  <si>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</si>
  <si>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</si>
  <si>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</si>
  <si>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</si>
  <si>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</si>
  <si>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</si>
  <si>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</si>
  <si>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</si>
  <si>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</si>
  <si>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</si>
  <si>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</si>
  <si>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</si>
  <si>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</si>
  <si>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</si>
  <si>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</si>
  <si>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</si>
  <si>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</si>
  <si>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</si>
  <si>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</si>
  <si>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</si>
  <si>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</si>
  <si>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</si>
  <si>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</si>
  <si>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</si>
  <si>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</si>
  <si>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</si>
  <si>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</si>
  <si>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</si>
  <si>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</si>
  <si>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</si>
  <si>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</si>
  <si>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</si>
  <si>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</si>
  <si>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</si>
  <si>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</si>
  <si>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</si>
  <si>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</si>
  <si>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</si>
  <si>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</si>
  <si>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</si>
  <si>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</si>
  <si>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</si>
  <si>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</si>
  <si>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</si>
  <si>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</si>
  <si>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</si>
  <si>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</si>
  <si>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</si>
  <si>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</si>
  <si>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</si>
  <si>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</si>
  <si>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</si>
  <si>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</si>
  <si>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</si>
  <si>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</si>
  <si>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</si>
  <si>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</si>
  <si>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</si>
  <si>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</si>
  <si>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</si>
  <si>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</si>
  <si>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</si>
  <si>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</si>
  <si>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</si>
  <si>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</si>
  <si>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</si>
  <si>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</si>
  <si>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</si>
  <si>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</si>
  <si>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</si>
  <si>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</si>
  <si>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</si>
  <si>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</si>
  <si>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</si>
  <si>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</si>
  <si>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</si>
  <si>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</si>
  <si>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</si>
  <si>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</si>
  <si>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</si>
  <si>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</si>
  <si>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</si>
  <si>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</si>
  <si>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</si>
  <si>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</si>
  <si>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</si>
  <si>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</si>
  <si>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</si>
  <si>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</si>
  <si>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</si>
  <si>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</si>
  <si>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</si>
  <si>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</si>
  <si>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</si>
  <si>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</si>
  <si>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</si>
  <si>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</si>
  <si>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</si>
  <si>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</si>
  <si>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</si>
  <si>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</si>
  <si>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</si>
  <si>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</si>
  <si>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</si>
  <si>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</si>
  <si>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</si>
  <si>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</si>
  <si>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</si>
  <si>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</si>
  <si>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</si>
  <si>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</si>
  <si>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</si>
  <si>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</si>
  <si>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</si>
  <si>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</si>
  <si>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</si>
  <si>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</si>
  <si>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</si>
  <si>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</si>
  <si>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</si>
  <si>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</si>
  <si>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</si>
  <si>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</si>
  <si>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</si>
  <si>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</si>
  <si>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</si>
  <si>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</si>
  <si>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</si>
  <si>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</si>
  <si>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</si>
  <si>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</si>
  <si>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</si>
  <si>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</si>
  <si>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</si>
  <si>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</si>
  <si>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</si>
  <si>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</si>
  <si>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</si>
  <si>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</si>
  <si>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</si>
  <si>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</si>
  <si>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</si>
  <si>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</si>
  <si>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</si>
  <si>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</si>
  <si>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</si>
  <si>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</si>
  <si>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</si>
  <si>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</si>
  <si>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</si>
  <si>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</si>
  <si>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</si>
  <si>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</si>
  <si>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</si>
  <si>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</si>
  <si>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</si>
  <si>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</si>
  <si>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</si>
  <si>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</si>
  <si>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</si>
  <si>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</si>
  <si>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</si>
  <si>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</si>
  <si>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</si>
  <si>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</si>
  <si>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</si>
  <si>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</si>
  <si>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</si>
  <si>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</si>
  <si>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</si>
  <si>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</si>
  <si>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</si>
  <si>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</si>
  <si>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</si>
  <si>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</si>
  <si>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</si>
  <si>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</si>
  <si>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</si>
  <si>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</si>
  <si>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</si>
  <si>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</si>
  <si>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</si>
  <si>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</si>
  <si>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</si>
  <si>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</si>
  <si>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</si>
  <si>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</si>
  <si>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</si>
  <si>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</si>
  <si>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</si>
  <si>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</si>
  <si>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</si>
  <si>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</si>
  <si>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</si>
  <si>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</si>
  <si>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</si>
  <si>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</si>
  <si>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</si>
  <si>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</si>
  <si>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</si>
  <si>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</si>
  <si>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</si>
  <si>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</si>
  <si>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</si>
  <si>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</si>
  <si>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</si>
  <si>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</si>
  <si>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</si>
  <si>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</si>
  <si>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</si>
  <si>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</si>
  <si>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</si>
  <si>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</si>
  <si>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</si>
  <si>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</si>
  <si>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</si>
  <si>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</si>
  <si>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</si>
  <si>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</si>
  <si>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</si>
  <si>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</si>
  <si>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</si>
  <si>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</si>
  <si>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</si>
  <si>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</si>
  <si>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</si>
  <si>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</si>
  <si>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</si>
  <si>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</si>
  <si>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</si>
  <si>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</si>
  <si>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</si>
  <si>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</si>
  <si>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</si>
  <si>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</si>
  <si>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</si>
  <si>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</si>
  <si>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</si>
  <si>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</si>
  <si>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</si>
  <si>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</si>
  <si>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</si>
  <si>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</si>
  <si>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</si>
  <si>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</si>
  <si>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</si>
  <si>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</si>
  <si>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</si>
  <si>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</si>
  <si>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</si>
  <si>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</si>
  <si>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</si>
  <si>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</si>
  <si>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</si>
  <si>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</si>
  <si>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</si>
  <si>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</si>
  <si>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</si>
  <si>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</si>
  <si>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</si>
  <si>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</si>
  <si>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</si>
  <si>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</si>
  <si>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</si>
  <si>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</si>
  <si>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</si>
  <si>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</si>
  <si>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</si>
  <si>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</si>
  <si>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</si>
  <si>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</si>
  <si>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</si>
  <si>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</si>
  <si>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</si>
  <si>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</si>
  <si>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</si>
  <si>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</si>
  <si>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</si>
  <si>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</si>
  <si>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</si>
  <si>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</si>
  <si>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</si>
  <si>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</si>
  <si>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</si>
  <si>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</si>
  <si>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</si>
  <si>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</si>
  <si>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</si>
  <si>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</si>
  <si>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</si>
  <si>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</si>
  <si>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</si>
  <si>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</si>
  <si>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</si>
  <si>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</si>
  <si>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</si>
  <si>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</si>
  <si>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</si>
  <si>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</si>
  <si>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</si>
  <si>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</si>
  <si>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</si>
  <si>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</si>
  <si>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</si>
  <si>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</si>
  <si>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</si>
  <si>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</si>
  <si>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</si>
  <si>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</si>
  <si>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</si>
  <si>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</si>
  <si>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</si>
  <si>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</si>
  <si>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</si>
  <si>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</si>
  <si>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</si>
  <si>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</si>
  <si>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</si>
  <si>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</si>
  <si>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</si>
  <si>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</si>
  <si>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</si>
  <si>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</si>
  <si>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</si>
  <si>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</si>
  <si>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</si>
  <si>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</si>
  <si>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</si>
  <si>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</si>
  <si>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</si>
  <si>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</si>
  <si>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</si>
  <si>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</si>
  <si>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</si>
  <si>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</si>
  <si>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</si>
  <si>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</si>
  <si>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</si>
  <si>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</si>
  <si>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</si>
  <si>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</si>
  <si>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</si>
  <si>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</si>
  <si>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</si>
  <si>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</si>
  <si>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</si>
  <si>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</si>
  <si>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</si>
  <si>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</si>
  <si>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</si>
  <si>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</si>
  <si>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</si>
  <si>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</si>
  <si>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</si>
  <si>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</si>
  <si>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</si>
  <si>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</si>
  <si>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</si>
  <si>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</si>
  <si>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</si>
  <si>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</si>
  <si>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</si>
  <si>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</si>
  <si>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</si>
  <si>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</si>
  <si>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</si>
  <si>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</si>
  <si>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</si>
  <si>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</si>
  <si>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</si>
  <si>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</si>
  <si>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</si>
  <si>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</si>
  <si>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</si>
  <si>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</si>
  <si>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</si>
  <si>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</si>
  <si>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</si>
  <si>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</si>
  <si>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</si>
  <si>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</si>
  <si>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</si>
  <si>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</si>
  <si>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</si>
  <si>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</si>
  <si>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</si>
  <si>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</si>
  <si>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</si>
  <si>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</si>
  <si>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</si>
  <si>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</si>
  <si>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</si>
  <si>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</si>
  <si>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</si>
  <si>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</si>
  <si>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</si>
  <si>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</si>
  <si>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</si>
  <si>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</si>
  <si>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</si>
  <si>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</si>
  <si>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</si>
  <si>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</si>
  <si>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</si>
  <si>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</si>
  <si>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</si>
  <si>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</si>
  <si>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</si>
  <si>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</si>
  <si>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</si>
  <si>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</si>
  <si>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</si>
  <si>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</si>
  <si>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</si>
  <si>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</si>
  <si>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</si>
  <si>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</si>
  <si>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</si>
  <si>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</si>
  <si>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</si>
  <si>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</si>
  <si>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</si>
  <si>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</si>
  <si>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</si>
  <si>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</si>
  <si>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</si>
  <si>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</si>
  <si>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</si>
  <si>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</si>
  <si>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</si>
  <si>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</si>
  <si>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</si>
  <si>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</si>
  <si>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</si>
  <si>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</si>
  <si>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</si>
  <si>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</si>
  <si>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</si>
  <si>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</si>
  <si>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</si>
  <si>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</si>
  <si>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</si>
  <si>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</si>
  <si>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</si>
  <si>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</si>
  <si>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</si>
  <si>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</si>
  <si>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</si>
  <si>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</si>
  <si>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</si>
  <si>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</si>
  <si>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</si>
  <si>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</si>
  <si>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</si>
  <si>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</si>
  <si>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</si>
  <si>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</si>
  <si>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</si>
  <si>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</si>
  <si>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</si>
  <si>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</si>
  <si>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</si>
  <si>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</si>
  <si>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</si>
  <si>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</si>
  <si>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</si>
  <si>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</si>
  <si>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</si>
  <si>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</si>
  <si>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</si>
  <si>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</si>
  <si>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</si>
  <si>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</si>
  <si>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</si>
  <si>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</si>
  <si>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</si>
  <si>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</si>
  <si>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</si>
  <si>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</si>
  <si>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</si>
  <si>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</si>
  <si>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</si>
  <si>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</si>
  <si>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</si>
  <si>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</si>
  <si>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</si>
  <si>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</si>
  <si>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</si>
  <si>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</si>
  <si>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</si>
  <si>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</si>
  <si>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</si>
  <si>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</si>
  <si>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</si>
  <si>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</si>
  <si>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</si>
  <si>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</si>
  <si>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</si>
  <si>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</si>
  <si>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</si>
  <si>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</si>
  <si>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</si>
  <si>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</si>
  <si>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</si>
  <si>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</si>
  <si>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</si>
  <si>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</si>
  <si>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</si>
  <si>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</si>
  <si>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</si>
  <si>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</si>
  <si>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</si>
  <si>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</si>
  <si>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</si>
  <si>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</si>
  <si>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</si>
  <si>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</si>
  <si>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</si>
  <si>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</si>
  <si>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</si>
  <si>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</si>
  <si>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</si>
  <si>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</si>
  <si>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</si>
  <si>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</si>
  <si>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</si>
  <si>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</si>
  <si>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</si>
  <si>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</si>
  <si>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</si>
  <si>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</si>
  <si>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</si>
  <si>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</si>
  <si>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</si>
  <si>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</si>
  <si>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</si>
  <si>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</si>
  <si>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</si>
  <si>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</si>
  <si>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</si>
  <si>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</si>
  <si>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</si>
  <si>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</si>
  <si>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</si>
  <si>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</si>
  <si>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</si>
  <si>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</si>
  <si>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</si>
  <si>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</si>
  <si>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</si>
  <si>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</si>
  <si>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</si>
  <si>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</si>
  <si>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</si>
  <si>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</si>
  <si>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</si>
  <si>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</si>
  <si>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</si>
  <si>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</si>
  <si>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</si>
  <si>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</si>
  <si>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</si>
  <si>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</si>
  <si>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</si>
  <si>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</si>
  <si>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</si>
  <si>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</si>
  <si>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</si>
  <si>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</si>
  <si>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</si>
  <si>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</si>
  <si>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</si>
  <si>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</si>
  <si>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</si>
  <si>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</si>
  <si>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</si>
  <si>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</si>
  <si>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</si>
  <si>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</si>
  <si>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</si>
  <si>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</si>
  <si>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</si>
  <si>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</si>
  <si>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</si>
  <si>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</si>
  <si>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</si>
  <si>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</si>
  <si>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</si>
  <si>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</si>
  <si>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</si>
  <si>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</si>
  <si>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</si>
  <si>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</si>
  <si>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</si>
  <si>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</si>
  <si>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</si>
  <si>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</si>
  <si>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</si>
  <si>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</si>
  <si>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</si>
  <si>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</si>
  <si>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</si>
  <si>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</si>
  <si>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</si>
  <si>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</si>
  <si>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</si>
  <si>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</si>
  <si>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</si>
  <si>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</si>
  <si>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</si>
  <si>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</si>
  <si>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</si>
  <si>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</si>
  <si>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</si>
  <si>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</si>
  <si>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</si>
  <si>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</si>
  <si>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</si>
  <si>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</si>
  <si>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</si>
  <si>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</si>
  <si>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</si>
  <si>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</si>
  <si>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</si>
  <si>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</si>
  <si>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</si>
  <si>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</si>
  <si>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</si>
  <si>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</si>
  <si>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</si>
  <si>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</si>
  <si>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</si>
  <si>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</si>
  <si>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</si>
  <si>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</si>
  <si>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</si>
  <si>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</si>
  <si>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</si>
  <si>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</si>
  <si>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</si>
  <si>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</si>
  <si>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</si>
  <si>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</si>
  <si>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</si>
  <si>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</si>
  <si>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</si>
  <si>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</si>
  <si>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</si>
  <si>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</si>
  <si>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</si>
  <si>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</si>
  <si>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</si>
  <si>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</si>
  <si>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</si>
  <si>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</si>
  <si>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</si>
  <si>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</si>
  <si>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</si>
  <si>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</si>
  <si>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</si>
  <si>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</si>
  <si>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</si>
  <si>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</si>
  <si>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</si>
  <si>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</si>
  <si>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</si>
  <si>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</si>
  <si>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</si>
  <si>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</si>
  <si>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</si>
  <si>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</si>
  <si>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</si>
  <si>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</si>
  <si>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</si>
  <si>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</si>
  <si>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</si>
  <si>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</si>
  <si>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</si>
  <si>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</si>
  <si>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</si>
  <si>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</si>
  <si>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</si>
  <si>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</si>
  <si>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</si>
  <si>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</si>
  <si>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</si>
  <si>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</si>
  <si>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</si>
  <si>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</si>
  <si>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</si>
  <si>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</si>
  <si>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</si>
  <si>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</si>
  <si>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</si>
  <si>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</si>
  <si>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</si>
  <si>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</si>
  <si>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</si>
  <si>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</si>
  <si>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</si>
  <si>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</si>
  <si>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</si>
  <si>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</si>
  <si>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</si>
  <si>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</si>
  <si>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</si>
  <si>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</si>
  <si>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</si>
  <si>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</si>
  <si>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</si>
  <si>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</si>
  <si>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</si>
  <si>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</si>
  <si>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</si>
  <si>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</si>
  <si>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</si>
  <si>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</si>
  <si>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</si>
  <si>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</si>
  <si>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</si>
  <si>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</si>
  <si>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</si>
  <si>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</si>
  <si>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</si>
  <si>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</si>
  <si>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</si>
  <si>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</si>
  <si>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</si>
  <si>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</si>
  <si>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</si>
  <si>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</si>
  <si>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</si>
  <si>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</si>
  <si>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</si>
  <si>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</si>
  <si>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</si>
  <si>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</si>
  <si>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</si>
  <si>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</si>
  <si>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</si>
  <si>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</si>
  <si>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</si>
  <si>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</si>
  <si>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</si>
  <si>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</si>
  <si>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</si>
  <si>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</si>
  <si>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</si>
  <si>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</si>
  <si>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</si>
  <si>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</si>
  <si>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</si>
  <si>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</si>
  <si>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</si>
  <si>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</si>
  <si>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</si>
  <si>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</si>
  <si>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</si>
  <si>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</si>
  <si>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</si>
  <si>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</si>
  <si>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</si>
  <si>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</si>
  <si>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</si>
  <si>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</si>
  <si>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</si>
  <si>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</si>
  <si>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</si>
  <si>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</si>
  <si>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</si>
  <si>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</si>
  <si>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</si>
  <si>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</si>
  <si>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</si>
  <si>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</si>
  <si>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</si>
  <si>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</si>
  <si>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</si>
  <si>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</si>
  <si>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</si>
  <si>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</si>
  <si>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</si>
  <si>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</si>
  <si>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</si>
  <si>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</si>
  <si>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</si>
  <si>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</si>
  <si>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</si>
  <si>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</si>
  <si>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</si>
  <si>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</si>
  <si>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</si>
  <si>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</si>
  <si>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</si>
  <si>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</si>
  <si>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</si>
  <si>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</si>
  <si>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</si>
  <si>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</si>
  <si>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</si>
  <si>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</si>
  <si>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</si>
  <si>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</si>
  <si>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</si>
  <si>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</si>
  <si>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</si>
  <si>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</si>
  <si>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</si>
  <si>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</si>
  <si>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</si>
  <si>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</si>
  <si>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</si>
  <si>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</si>
  <si>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</si>
  <si>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</si>
  <si>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</si>
  <si>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</si>
  <si>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</si>
  <si>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</si>
  <si>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</si>
  <si>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</si>
  <si>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</si>
  <si>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</si>
  <si>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</si>
  <si>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</si>
  <si>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</si>
  <si>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</si>
  <si>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</si>
  <si>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</si>
  <si>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</si>
  <si>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</si>
  <si>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</si>
  <si>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</si>
  <si>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</si>
  <si>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</si>
  <si>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</si>
  <si>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</si>
  <si>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</si>
  <si>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</si>
  <si>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</si>
  <si>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</si>
  <si>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</si>
  <si>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</si>
  <si>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</si>
  <si>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</si>
  <si>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</si>
  <si>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</si>
  <si>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</si>
  <si>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</si>
  <si>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</si>
  <si>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</si>
  <si>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</si>
  <si>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</si>
  <si>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</si>
  <si>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</si>
  <si>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</si>
  <si>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</si>
  <si>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</si>
  <si>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</si>
  <si>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</si>
  <si>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</si>
  <si>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</si>
  <si>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</si>
  <si>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</si>
  <si>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</si>
  <si>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</si>
  <si>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</si>
  <si>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</si>
  <si>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</si>
  <si>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</si>
  <si>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</si>
  <si>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</si>
  <si>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</si>
  <si>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</si>
  <si>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</si>
  <si>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</si>
  <si>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</si>
  <si>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</si>
  <si>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</si>
  <si>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</si>
  <si>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</si>
  <si>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</si>
  <si>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</si>
  <si>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</si>
  <si>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</si>
  <si>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</si>
  <si>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</si>
  <si>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</si>
  <si>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</si>
  <si>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</si>
  <si>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</si>
  <si>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</si>
  <si>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</si>
  <si>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</si>
  <si>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</si>
  <si>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</si>
  <si>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</si>
  <si>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</si>
  <si>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</si>
  <si>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</si>
  <si>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</si>
  <si>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</si>
  <si>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</si>
  <si>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</si>
  <si>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</si>
  <si>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</si>
  <si>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</si>
  <si>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</si>
  <si>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</si>
  <si>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</si>
  <si>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</si>
  <si>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</si>
  <si>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</si>
  <si>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</si>
  <si>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</si>
  <si>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</si>
  <si>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</si>
  <si>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</si>
  <si>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</si>
  <si>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</si>
  <si>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</si>
  <si>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</si>
  <si>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</si>
  <si>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</si>
  <si>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</si>
  <si>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</si>
  <si>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</si>
  <si>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</si>
  <si>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</si>
  <si>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</si>
  <si>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</si>
  <si>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</si>
  <si>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</si>
  <si>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</si>
  <si>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</si>
  <si>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</si>
  <si>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</si>
  <si>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</si>
  <si>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</si>
  <si>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</si>
  <si>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</si>
  <si>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</si>
  <si>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</si>
  <si>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</si>
  <si>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</si>
  <si>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</si>
  <si>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</si>
  <si>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</si>
  <si>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</si>
  <si>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</si>
  <si>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</si>
  <si>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</si>
  <si>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</si>
  <si>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</si>
  <si>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</si>
  <si>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</si>
  <si>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</si>
  <si>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</si>
  <si>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</si>
  <si>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</si>
  <si>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</si>
  <si>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</si>
  <si>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</si>
  <si>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</si>
  <si>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</si>
  <si>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</si>
  <si>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</si>
  <si>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</si>
  <si>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</si>
  <si>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</si>
  <si>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</si>
  <si>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</si>
  <si>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</si>
  <si>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</si>
  <si>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</si>
  <si>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</si>
  <si>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</si>
  <si>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</si>
  <si>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</si>
  <si>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</si>
  <si>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</si>
  <si>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</si>
  <si>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</si>
  <si>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</si>
  <si>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</si>
  <si>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</si>
  <si>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</si>
  <si>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</si>
  <si>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</si>
  <si>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</si>
  <si>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</si>
  <si>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</si>
  <si>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</si>
  <si>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</si>
  <si>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</si>
  <si>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</si>
  <si>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</si>
  <si>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</si>
  <si>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</si>
  <si>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</si>
  <si>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</si>
  <si>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</si>
  <si>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</si>
  <si>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</si>
  <si>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</si>
  <si>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</si>
  <si>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</si>
  <si>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</si>
  <si>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</si>
  <si>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</si>
  <si>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</si>
  <si>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</si>
  <si>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</si>
  <si>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</si>
  <si>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</si>
  <si>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</si>
  <si>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</si>
  <si>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</si>
  <si>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</si>
  <si>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</si>
  <si>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</si>
  <si>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</si>
  <si>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</si>
  <si>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</si>
  <si>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</si>
  <si>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</si>
  <si>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</si>
  <si>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</si>
  <si>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</si>
  <si>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</si>
  <si>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</si>
  <si>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</si>
  <si>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</si>
  <si>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</si>
  <si>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</si>
  <si>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</si>
  <si>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</si>
  <si>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</si>
  <si>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</si>
  <si>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</si>
  <si>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</si>
  <si>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</si>
  <si>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</si>
  <si>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</si>
  <si>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</si>
  <si>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</si>
  <si>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</si>
  <si>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</si>
  <si>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</si>
  <si>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</si>
  <si>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</si>
  <si>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</si>
  <si>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</si>
  <si>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</si>
  <si>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</si>
  <si>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</si>
  <si>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</si>
  <si>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</si>
  <si>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</si>
  <si>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</si>
  <si>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</si>
  <si>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</si>
  <si>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</si>
  <si>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</si>
  <si>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</si>
  <si>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</si>
  <si>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</si>
  <si>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</si>
  <si>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</si>
  <si>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</si>
  <si>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</si>
  <si>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</si>
  <si>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</si>
  <si>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</si>
  <si>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</si>
  <si>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</si>
  <si>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</si>
  <si>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</si>
  <si>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</si>
  <si>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</si>
  <si>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</si>
  <si>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</si>
  <si>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</si>
  <si>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</si>
  <si>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</si>
  <si>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</si>
  <si>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</si>
  <si>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</si>
  <si>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</si>
  <si>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</si>
  <si>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</si>
  <si>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</si>
  <si>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</si>
  <si>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</si>
  <si>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</si>
  <si>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</si>
  <si>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</si>
  <si>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</si>
  <si>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</si>
  <si>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</si>
  <si>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</si>
  <si>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</si>
  <si>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</si>
  <si>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</si>
  <si>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</si>
  <si>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</si>
  <si>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</si>
  <si>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</si>
  <si>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</si>
  <si>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</si>
  <si>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</si>
  <si>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</si>
  <si>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</si>
  <si>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</si>
  <si>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</si>
  <si>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</si>
  <si>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</si>
  <si>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</si>
  <si>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</si>
  <si>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</si>
  <si>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</si>
  <si>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</si>
  <si>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</si>
  <si>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</si>
  <si>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</si>
  <si>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</si>
  <si>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</si>
  <si>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</si>
  <si>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</si>
  <si>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</si>
  <si>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</si>
  <si>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</si>
  <si>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</si>
  <si>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</si>
  <si>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</si>
  <si>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</si>
  <si>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</si>
  <si>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</si>
  <si>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</si>
  <si>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</si>
  <si>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</si>
  <si>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</si>
  <si>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</si>
  <si>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</si>
  <si>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</si>
  <si>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</si>
  <si>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</si>
  <si>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</si>
  <si>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</si>
  <si>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</si>
  <si>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</si>
  <si>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</si>
  <si>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</si>
  <si>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</si>
  <si>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</si>
  <si>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</si>
  <si>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</si>
  <si>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</si>
  <si>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</si>
  <si>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</si>
  <si>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</si>
  <si>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</si>
  <si>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</si>
  <si>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</si>
  <si>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</si>
  <si>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</si>
  <si>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</si>
  <si>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</si>
  <si>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</si>
  <si>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</si>
  <si>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</si>
  <si>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</si>
  <si>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</si>
  <si>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</si>
  <si>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</si>
  <si>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</si>
  <si>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</si>
  <si>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</si>
  <si>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</si>
  <si>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</si>
  <si>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</si>
  <si>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</si>
  <si>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</si>
  <si>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</si>
  <si>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</si>
  <si>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</si>
  <si>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</si>
  <si>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</si>
  <si>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</si>
  <si>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</si>
  <si>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</si>
  <si>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</si>
  <si>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</si>
  <si>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</si>
  <si>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</si>
  <si>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</si>
  <si>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</si>
  <si>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</si>
  <si>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</si>
  <si>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</si>
  <si>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</si>
  <si>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</si>
  <si>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</si>
  <si>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</si>
  <si>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</si>
  <si>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</si>
  <si>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</si>
  <si>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</si>
  <si>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</si>
  <si>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</si>
  <si>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</si>
  <si>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</si>
  <si>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</si>
  <si>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</si>
  <si>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</si>
  <si>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</si>
  <si>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</si>
  <si>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</si>
  <si>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</si>
  <si>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</si>
  <si>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</si>
  <si>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</si>
  <si>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</si>
  <si>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</si>
  <si>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</si>
  <si>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</si>
  <si>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</si>
  <si>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</si>
  <si>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</si>
  <si>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</si>
  <si>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</si>
  <si>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</si>
  <si>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</si>
  <si>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</si>
  <si>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</si>
  <si>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</si>
  <si>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</si>
  <si>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</si>
  <si>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</si>
  <si>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</si>
  <si>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</si>
  <si>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</si>
  <si>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</si>
  <si>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</si>
  <si>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</si>
  <si>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</si>
  <si>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</si>
  <si>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</si>
  <si>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</si>
  <si>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</si>
  <si>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</si>
  <si>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</si>
  <si>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</si>
  <si>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</si>
  <si>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</si>
  <si>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</si>
  <si>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</si>
  <si>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</si>
  <si>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</si>
  <si>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</si>
  <si>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</si>
  <si>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</si>
  <si>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</si>
  <si>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</si>
  <si>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</si>
  <si>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</si>
  <si>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</si>
  <si>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</si>
  <si>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</si>
  <si>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</si>
  <si>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</si>
  <si>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</si>
  <si>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</si>
  <si>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</si>
  <si>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</si>
  <si>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</si>
  <si>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</si>
  <si>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</si>
  <si>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</si>
  <si>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</si>
  <si>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</si>
  <si>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</si>
  <si>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</si>
  <si>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</si>
  <si>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</si>
  <si>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</si>
  <si>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</si>
  <si>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</si>
  <si>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</si>
  <si>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</si>
  <si>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</si>
  <si>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</si>
  <si>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</si>
  <si>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</si>
  <si>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</si>
  <si>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</si>
  <si>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</si>
  <si>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</si>
  <si>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</si>
  <si>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</si>
  <si>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</si>
  <si>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</si>
  <si>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</si>
  <si>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</si>
  <si>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</si>
  <si>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</si>
  <si>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</si>
  <si>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</si>
  <si>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</si>
  <si>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</si>
  <si>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</si>
  <si>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</si>
  <si>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</si>
  <si>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</si>
  <si>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</si>
  <si>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</si>
  <si>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</si>
  <si>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</si>
  <si>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</si>
  <si>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</si>
  <si>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</si>
  <si>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</si>
  <si>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</si>
  <si>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</si>
  <si>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</si>
  <si>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</si>
  <si>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</si>
  <si>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</si>
  <si>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</si>
  <si>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</si>
  <si>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</si>
  <si>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</si>
  <si>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</si>
  <si>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</si>
  <si>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</si>
  <si>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</si>
  <si>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</si>
  <si>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</si>
  <si>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</si>
  <si>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</si>
  <si>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</si>
  <si>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</si>
  <si>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</si>
  <si>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</si>
  <si>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</si>
  <si>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</si>
  <si>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</si>
  <si>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</si>
  <si>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</si>
  <si>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</si>
  <si>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</si>
  <si>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</si>
  <si>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</si>
  <si>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</si>
  <si>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</si>
  <si>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</si>
  <si>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</si>
  <si>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</si>
  <si>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</si>
  <si>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</si>
  <si>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</si>
  <si>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</si>
  <si>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</si>
  <si>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</si>
  <si>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</si>
  <si>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</si>
  <si>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</si>
  <si>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</si>
  <si>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</si>
  <si>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</si>
  <si>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</si>
  <si>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</si>
  <si>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</si>
  <si>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</si>
  <si>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</si>
  <si>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</si>
  <si>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</si>
  <si>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</si>
  <si>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</si>
  <si>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</si>
  <si>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</si>
  <si>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</si>
  <si>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</si>
  <si>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</si>
  <si>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</si>
  <si>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</si>
  <si>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</si>
  <si>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</si>
  <si>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</si>
  <si>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</si>
  <si>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</si>
  <si>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</si>
  <si>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</si>
  <si>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</si>
  <si>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</si>
  <si>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</si>
  <si>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</si>
  <si>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</si>
  <si>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</si>
  <si>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</si>
  <si>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</si>
  <si>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</si>
  <si>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</si>
  <si>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</si>
  <si>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</si>
  <si>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</si>
  <si>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</si>
  <si>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</si>
  <si>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</si>
  <si>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</si>
  <si>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</si>
  <si>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</si>
  <si>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</si>
  <si>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</si>
  <si>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</si>
  <si>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</si>
  <si>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</si>
  <si>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</si>
  <si>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</si>
  <si>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</si>
  <si>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</si>
  <si>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</si>
  <si>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</si>
  <si>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</si>
  <si>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</si>
  <si>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</si>
  <si>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</si>
  <si>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</si>
  <si>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</si>
  <si>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</si>
  <si>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</si>
  <si>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</si>
  <si>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</si>
  <si>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</si>
  <si>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</si>
  <si>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</si>
  <si>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</si>
  <si>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</si>
  <si>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</si>
  <si>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</si>
  <si>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</si>
  <si>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</si>
  <si>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</si>
  <si>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</si>
  <si>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</si>
  <si>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</si>
  <si>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</si>
  <si>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</si>
  <si>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</si>
  <si>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</si>
  <si>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</si>
  <si>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</si>
  <si>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</si>
  <si>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</si>
  <si>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</si>
  <si>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</si>
  <si>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</si>
  <si>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</si>
  <si>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</si>
  <si>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</si>
  <si>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</si>
  <si>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</si>
  <si>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</si>
  <si>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</si>
  <si>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</si>
  <si>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</si>
  <si>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</si>
  <si>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</si>
  <si>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</si>
  <si>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</si>
  <si>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</si>
  <si>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</si>
  <si>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</si>
  <si>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</si>
  <si>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</si>
  <si>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</si>
  <si>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</si>
  <si>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</si>
  <si>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</si>
  <si>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</si>
  <si>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</si>
  <si>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</si>
  <si>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</si>
  <si>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</si>
  <si>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</si>
  <si>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</si>
  <si>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</si>
  <si>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</si>
  <si>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</si>
  <si>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</si>
  <si>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</si>
  <si>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</si>
  <si>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</si>
  <si>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</si>
  <si>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</si>
  <si>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</si>
  <si>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</si>
  <si>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</si>
  <si>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</si>
  <si>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</si>
  <si>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</si>
  <si>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</si>
  <si>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</si>
  <si>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</si>
  <si>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</si>
  <si>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</si>
  <si>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</si>
  <si>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</si>
  <si>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</si>
  <si>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</si>
  <si>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</si>
  <si>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</si>
  <si>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</si>
  <si>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</si>
  <si>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</si>
  <si>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</si>
  <si>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</si>
  <si>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</si>
  <si>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</si>
  <si>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</si>
  <si>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</si>
  <si>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</si>
  <si>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</si>
  <si>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</si>
  <si>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</si>
  <si>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</si>
  <si>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</si>
  <si>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</si>
  <si>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</si>
  <si>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</si>
  <si>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</si>
  <si>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</si>
  <si>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</si>
  <si>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</si>
  <si>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</si>
  <si>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</si>
  <si>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</si>
  <si>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</si>
  <si>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</si>
  <si>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</si>
  <si>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</si>
  <si>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</si>
  <si>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</si>
  <si>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</si>
  <si>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</si>
  <si>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</si>
  <si>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</si>
  <si>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</si>
  <si>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</si>
  <si>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</si>
  <si>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</si>
  <si>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</si>
  <si>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</si>
  <si>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</si>
  <si>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</si>
  <si>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</si>
  <si>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</si>
  <si>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</si>
  <si>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</si>
  <si>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</si>
  <si>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</si>
  <si>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</si>
  <si>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</si>
  <si>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</si>
  <si>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</si>
  <si>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</si>
  <si>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</si>
  <si>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</si>
  <si>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</si>
  <si>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</si>
  <si>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</si>
  <si>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</si>
  <si>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</si>
  <si>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</si>
  <si>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</si>
  <si>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</si>
  <si>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</si>
  <si>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</si>
  <si>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</si>
  <si>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</si>
  <si>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</si>
  <si>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</si>
  <si>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</si>
  <si>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</si>
  <si>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</si>
  <si>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</si>
  <si>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</si>
  <si>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</si>
  <si>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</si>
  <si>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</si>
  <si>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</si>
  <si>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</si>
  <si>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</si>
  <si>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</si>
  <si>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</si>
  <si>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</si>
  <si>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</si>
  <si>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</si>
  <si>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</si>
  <si>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</si>
  <si>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</si>
  <si>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</si>
  <si>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</si>
  <si>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</si>
  <si>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</si>
  <si>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</si>
  <si>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</si>
  <si>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</si>
  <si>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</si>
  <si>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</si>
  <si>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</si>
  <si>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</si>
  <si>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</si>
  <si>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</si>
  <si>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</si>
  <si>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</si>
  <si>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</si>
  <si>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</si>
  <si>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</si>
  <si>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</si>
  <si>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</si>
  <si>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</si>
  <si>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</si>
  <si>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</si>
  <si>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</si>
  <si>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</si>
  <si>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</si>
  <si>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</si>
  <si>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</si>
  <si>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</si>
  <si>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</si>
  <si>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</si>
  <si>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</si>
  <si>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</si>
  <si>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</si>
  <si>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</si>
  <si>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</si>
  <si>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</si>
  <si>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</si>
  <si>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</si>
  <si>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</si>
  <si>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</si>
  <si>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</si>
  <si>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</si>
  <si>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</si>
  <si>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</si>
  <si>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</si>
  <si>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</si>
  <si>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</si>
  <si>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</si>
  <si>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</si>
  <si>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</si>
  <si>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</si>
  <si>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</si>
  <si>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</si>
  <si>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</si>
  <si>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</si>
  <si>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</si>
  <si>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</si>
  <si>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</si>
  <si>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</si>
  <si>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</si>
  <si>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</si>
  <si>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</si>
  <si>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</si>
  <si>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</si>
  <si>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</si>
  <si>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</si>
  <si>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</si>
  <si>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</si>
  <si>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</si>
  <si>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</si>
  <si>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</si>
  <si>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</si>
  <si>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</si>
  <si>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</si>
  <si>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</si>
  <si>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</si>
  <si>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</si>
  <si>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</si>
  <si>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</si>
  <si>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</si>
  <si>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</si>
  <si>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</si>
  <si>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</si>
  <si>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</si>
  <si>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</si>
  <si>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</si>
  <si>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</si>
  <si>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</si>
  <si>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</si>
  <si>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</si>
  <si>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</si>
  <si>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</si>
  <si>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</si>
  <si>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</si>
  <si>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</si>
  <si>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</si>
  <si>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</si>
  <si>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</si>
  <si>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</si>
  <si>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</si>
  <si>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</si>
  <si>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</si>
  <si>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</si>
  <si>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</si>
  <si>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</si>
  <si>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</si>
  <si>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</si>
  <si>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</si>
  <si>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</si>
  <si>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</si>
  <si>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</si>
  <si>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</si>
  <si>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</si>
  <si>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</si>
  <si>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</si>
  <si>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</si>
  <si>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</si>
  <si>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</si>
  <si>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</si>
  <si>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</si>
  <si>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</si>
  <si>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</si>
  <si>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</si>
  <si>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</si>
  <si>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</si>
  <si>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</si>
  <si>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</si>
  <si>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</si>
  <si>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</si>
  <si>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</si>
  <si>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</si>
  <si>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</si>
  <si>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</si>
  <si>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</si>
  <si>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</si>
  <si>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</si>
  <si>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</si>
  <si>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</si>
  <si>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</si>
  <si>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</si>
  <si>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</si>
  <si>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</si>
  <si>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</si>
  <si>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</si>
  <si>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</si>
  <si>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</si>
  <si>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</si>
  <si>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</si>
  <si>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</si>
  <si>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</si>
  <si>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</si>
  <si>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</si>
  <si>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</si>
  <si>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</si>
  <si>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</si>
  <si>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</si>
  <si>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</si>
  <si>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</si>
  <si>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</si>
  <si>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</si>
  <si>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</si>
  <si>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</si>
  <si>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</si>
  <si>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</si>
  <si>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</si>
  <si>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</si>
  <si>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</si>
  <si>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</si>
  <si>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</si>
  <si>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</si>
  <si>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</si>
  <si>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</si>
  <si>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</si>
  <si>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</si>
  <si>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</si>
  <si>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</si>
  <si>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</si>
  <si>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</si>
  <si>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</si>
  <si>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</si>
  <si>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</si>
  <si>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</si>
  <si>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</si>
  <si>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</si>
  <si>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</si>
  <si>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</si>
  <si>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</si>
  <si>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</si>
  <si>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</si>
  <si>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</si>
  <si>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</si>
  <si>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</si>
  <si>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</si>
  <si>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</si>
  <si>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</si>
  <si>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</si>
  <si>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</si>
  <si>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</si>
  <si>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</si>
  <si>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</si>
  <si>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</si>
  <si>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</si>
  <si>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</si>
  <si>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</si>
  <si>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</si>
  <si>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</si>
  <si>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</si>
  <si>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</si>
  <si>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</si>
  <si>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</si>
  <si>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</si>
  <si>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</si>
  <si>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</si>
  <si>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</si>
  <si>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</si>
  <si>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</si>
  <si>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</si>
  <si>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</si>
  <si>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</si>
  <si>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</si>
  <si>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</si>
  <si>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</si>
  <si>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</si>
  <si>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</si>
  <si>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</si>
  <si>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</si>
  <si>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</si>
  <si>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</si>
  <si>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</si>
  <si>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</si>
  <si>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</si>
  <si>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</si>
  <si>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</si>
  <si>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</si>
  <si>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</si>
  <si>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</si>
  <si>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</si>
  <si>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</si>
  <si>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</si>
  <si>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</si>
  <si>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</si>
  <si>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</si>
  <si>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</si>
  <si>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</si>
  <si>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</si>
  <si>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</si>
  <si>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</si>
  <si>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</si>
  <si>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</si>
  <si>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</si>
  <si>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</si>
  <si>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</si>
  <si>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</si>
  <si>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</si>
  <si>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</si>
  <si>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</si>
  <si>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</si>
  <si>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</si>
  <si>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</si>
  <si>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</si>
  <si>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</si>
  <si>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</si>
  <si>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</si>
  <si>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</si>
  <si>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</si>
  <si>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</si>
  <si>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</si>
  <si>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</si>
  <si>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</si>
  <si>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</si>
  <si>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</si>
  <si>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</si>
  <si>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</si>
  <si>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</si>
  <si>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</si>
  <si>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</si>
  <si>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</si>
  <si>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</si>
  <si>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</si>
  <si>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</si>
  <si>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</si>
  <si>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</si>
  <si>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</si>
  <si>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</si>
  <si>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</si>
  <si>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</si>
  <si>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</si>
  <si>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</si>
  <si>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</si>
  <si>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</si>
  <si>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</si>
  <si>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</si>
  <si>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</si>
  <si>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</si>
  <si>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</si>
  <si>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</si>
  <si>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</si>
  <si>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</si>
  <si>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</si>
  <si>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</si>
  <si>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</si>
  <si>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</si>
  <si>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</si>
  <si>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</si>
  <si>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</si>
  <si>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</si>
  <si>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</si>
  <si>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</si>
  <si>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</si>
  <si>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</si>
  <si>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</si>
  <si>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</si>
  <si>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</si>
  <si>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</si>
  <si>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</si>
  <si>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</si>
  <si>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</si>
  <si>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</si>
  <si>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</si>
  <si>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</si>
  <si>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</si>
  <si>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</si>
  <si>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</si>
  <si>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</si>
  <si>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</si>
  <si>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</si>
  <si>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</si>
  <si>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</si>
  <si>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</si>
  <si>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</si>
  <si>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</si>
  <si>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</si>
  <si>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</si>
  <si>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</si>
  <si>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</si>
  <si>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</si>
  <si>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</si>
  <si>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</si>
  <si>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</si>
  <si>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</si>
  <si>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</si>
  <si>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</si>
  <si>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</si>
  <si>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</si>
  <si>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</si>
  <si>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</si>
  <si>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</si>
  <si>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</si>
  <si>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</si>
  <si>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</si>
  <si>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</si>
  <si>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</si>
  <si>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</si>
  <si>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</si>
  <si>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</si>
  <si>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</si>
  <si>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</si>
  <si>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</si>
  <si>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</si>
  <si>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</si>
  <si>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</si>
  <si>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</si>
  <si>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</si>
  <si>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</si>
  <si>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</si>
  <si>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</si>
  <si>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</si>
  <si>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</si>
  <si>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</si>
  <si>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</si>
  <si>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</si>
  <si>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</si>
  <si>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</si>
  <si>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</si>
  <si>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</si>
  <si>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</si>
  <si>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</si>
  <si>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</si>
  <si>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</si>
  <si>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</si>
  <si>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</si>
  <si>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</si>
  <si>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</si>
  <si>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</si>
  <si>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</si>
  <si>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</si>
  <si>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</si>
  <si>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</si>
  <si>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</si>
  <si>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</si>
  <si>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</si>
  <si>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</si>
  <si>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</si>
  <si>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</si>
  <si>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</si>
  <si>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</si>
  <si>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</si>
  <si>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</si>
  <si>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</si>
  <si>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</si>
  <si>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</si>
  <si>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</si>
  <si>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</si>
  <si>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</si>
  <si>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</si>
  <si>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</si>
  <si>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</si>
  <si>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</si>
  <si>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</si>
  <si>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</si>
  <si>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</si>
  <si>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</si>
  <si>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</si>
  <si>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</si>
  <si>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</si>
  <si>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</si>
  <si>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</si>
  <si>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</si>
  <si>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</si>
  <si>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</si>
  <si>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</si>
  <si>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</si>
  <si>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</si>
  <si>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</si>
  <si>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</si>
  <si>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</si>
  <si>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</si>
  <si>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</si>
  <si>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</si>
  <si>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</si>
  <si>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</si>
  <si>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</si>
  <si>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</si>
  <si>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</si>
  <si>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</si>
  <si>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</si>
  <si>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</si>
  <si>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</si>
  <si>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</si>
  <si>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</si>
  <si>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</si>
  <si>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</si>
  <si>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</si>
  <si>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</si>
  <si>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</si>
  <si>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</si>
  <si>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</si>
  <si>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</si>
  <si>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</si>
  <si>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</si>
  <si>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</si>
  <si>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</si>
  <si>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</si>
  <si>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</si>
  <si>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</si>
  <si>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</si>
  <si>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</si>
  <si>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</si>
  <si>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</si>
  <si>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</si>
  <si>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</si>
  <si>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</si>
  <si>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</si>
  <si>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</si>
  <si>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</si>
  <si>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</si>
  <si>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</si>
  <si>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</si>
  <si>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</si>
  <si>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</si>
  <si>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</si>
  <si>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</si>
  <si>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</si>
  <si>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</si>
  <si>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</si>
  <si>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</si>
  <si>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</si>
  <si>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</si>
  <si>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</si>
  <si>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</si>
  <si>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</si>
  <si>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</si>
  <si>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</si>
  <si>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</si>
  <si>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</si>
  <si>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</si>
  <si>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</si>
  <si>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</si>
  <si>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</si>
  <si>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</si>
  <si>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</si>
  <si>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</si>
  <si>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</si>
  <si>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</si>
  <si>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</si>
  <si>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</si>
  <si>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</si>
  <si>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</si>
  <si>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</si>
  <si>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</si>
  <si>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</si>
  <si>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</si>
  <si>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</si>
  <si>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</si>
  <si>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</si>
  <si>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</si>
  <si>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</si>
  <si>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</si>
  <si>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</si>
  <si>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</si>
  <si>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</si>
  <si>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</si>
  <si>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</si>
  <si>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</si>
  <si>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</si>
  <si>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</si>
  <si>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</si>
  <si>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</si>
  <si>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</si>
  <si>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</si>
  <si>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</si>
  <si>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</si>
  <si>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</si>
  <si>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</si>
  <si>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</si>
  <si>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</si>
  <si>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</si>
  <si>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</si>
  <si>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</si>
  <si>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</si>
  <si>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</si>
  <si>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</si>
  <si>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</si>
  <si>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</si>
  <si>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</si>
  <si>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</si>
  <si>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</si>
  <si>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</si>
  <si>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</si>
  <si>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</si>
  <si>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</si>
  <si>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</si>
  <si>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</si>
  <si>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</si>
  <si>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</si>
  <si>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</si>
  <si>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</si>
  <si>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</si>
  <si>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</si>
  <si>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</si>
  <si>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</si>
  <si>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</si>
  <si>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</si>
  <si>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</si>
  <si>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</si>
  <si>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</si>
  <si>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</si>
  <si>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</si>
  <si>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</si>
  <si>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</si>
  <si>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</si>
  <si>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</si>
  <si>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</si>
  <si>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</si>
  <si>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</si>
  <si>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</si>
  <si>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</si>
  <si>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</si>
  <si>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</si>
  <si>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</si>
  <si>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</si>
  <si>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</si>
  <si>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</si>
  <si>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</si>
  <si>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</si>
  <si>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</si>
  <si>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</si>
  <si>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</si>
  <si>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</si>
  <si>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</si>
  <si>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</si>
  <si>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</si>
  <si>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</si>
  <si>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</si>
  <si>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</si>
  <si>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</si>
  <si>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</si>
  <si>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</si>
  <si>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</si>
  <si>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</si>
  <si>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</si>
  <si>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</si>
  <si>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</si>
  <si>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</si>
  <si>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</si>
  <si>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</si>
  <si>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</si>
  <si>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</si>
  <si>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</si>
  <si>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</si>
  <si>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</si>
  <si>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</si>
  <si>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</si>
  <si>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</si>
  <si>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</si>
  <si>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</si>
  <si>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</si>
  <si>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</si>
  <si>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</si>
  <si>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</si>
  <si>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</si>
  <si>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</si>
  <si>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</si>
  <si>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</si>
  <si>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</si>
  <si>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</si>
  <si>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</si>
  <si>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</si>
  <si>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</si>
  <si>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</si>
  <si>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</si>
  <si>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</si>
  <si>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</si>
  <si>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</si>
  <si>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</si>
  <si>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</si>
  <si>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</si>
  <si>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</si>
  <si>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</si>
  <si>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</si>
  <si>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</si>
  <si>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</si>
  <si>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</si>
  <si>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</si>
  <si>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</si>
  <si>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</si>
  <si>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</si>
  <si>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</si>
  <si>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</si>
  <si>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</si>
  <si>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</si>
  <si>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</si>
  <si>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</si>
  <si>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</si>
  <si>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</si>
  <si>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</si>
  <si>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</si>
  <si>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</si>
  <si>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</si>
  <si>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</si>
  <si>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</si>
  <si>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</si>
  <si>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</si>
  <si>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</si>
  <si>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</si>
  <si>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</si>
  <si>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</si>
  <si>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</si>
  <si>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</si>
  <si>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</si>
  <si>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</si>
  <si>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</si>
  <si>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</si>
  <si>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</si>
  <si>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</si>
  <si>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</si>
  <si>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</si>
  <si>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</si>
  <si>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</si>
  <si>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</si>
  <si>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</si>
  <si>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</si>
  <si>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</si>
  <si>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</si>
  <si>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</si>
  <si>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</si>
  <si>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</si>
  <si>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</si>
  <si>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</si>
  <si>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</si>
  <si>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</si>
  <si>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</si>
  <si>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</si>
  <si>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</si>
  <si>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</si>
  <si>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</si>
  <si>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</si>
  <si>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</si>
  <si>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</si>
  <si>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</si>
  <si>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</si>
  <si>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</si>
  <si>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</si>
  <si>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</si>
  <si>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</si>
  <si>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</si>
  <si>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</si>
  <si>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</si>
  <si>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</si>
  <si>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</si>
  <si>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</si>
  <si>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</si>
  <si>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</si>
  <si>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</si>
  <si>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</si>
  <si>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</si>
  <si>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</si>
  <si>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</si>
  <si>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</si>
  <si>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</si>
  <si>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</si>
  <si>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</si>
  <si>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</si>
  <si>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</si>
  <si>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</si>
  <si>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</si>
  <si>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</si>
  <si>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</si>
  <si>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</si>
  <si>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</si>
  <si>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</si>
  <si>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</si>
  <si>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</si>
  <si>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</si>
  <si>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</si>
  <si>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</si>
  <si>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</si>
  <si>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</si>
  <si>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</si>
  <si>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</si>
  <si>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</si>
  <si>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</si>
  <si>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</si>
  <si>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</si>
  <si>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</si>
  <si>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</si>
  <si>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</si>
  <si>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</si>
  <si>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</si>
  <si>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</si>
  <si>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</si>
  <si>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</si>
  <si>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</si>
  <si>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</si>
  <si>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</si>
  <si>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</si>
  <si>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</si>
  <si>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</si>
  <si>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</si>
  <si>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</si>
  <si>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</si>
  <si>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</si>
  <si>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</si>
  <si>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</si>
  <si>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</si>
  <si>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</si>
  <si>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</si>
  <si>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</si>
  <si>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</si>
  <si>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</si>
  <si>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</si>
  <si>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</si>
  <si>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</si>
  <si>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</si>
  <si>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</si>
  <si>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</si>
  <si>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</si>
  <si>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</si>
  <si>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</si>
  <si>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</si>
  <si>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</si>
  <si>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</si>
  <si>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</si>
  <si>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</si>
  <si>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</si>
  <si>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</si>
  <si>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</si>
  <si>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</si>
  <si>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</si>
  <si>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</si>
  <si>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</si>
  <si>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</si>
  <si>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</si>
  <si>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</si>
  <si>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</si>
  <si>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</si>
  <si>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</si>
  <si>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</si>
  <si>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</si>
  <si>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</si>
  <si>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</si>
  <si>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</si>
  <si>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</si>
  <si>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</si>
  <si>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</si>
  <si>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</si>
  <si>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</si>
  <si>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</si>
  <si>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</si>
  <si>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</si>
  <si>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</si>
  <si>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</si>
  <si>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</si>
  <si>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</si>
  <si>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</si>
  <si>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</si>
  <si>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</si>
  <si>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</si>
  <si>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</si>
  <si>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</si>
  <si>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</si>
  <si>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</si>
  <si>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</si>
  <si>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</si>
  <si>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</si>
  <si>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</si>
  <si>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</si>
  <si>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</si>
  <si>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</si>
  <si>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</si>
  <si>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</si>
  <si>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</si>
  <si>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</si>
  <si>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</si>
  <si>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</si>
  <si>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</si>
  <si>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</si>
  <si>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</si>
  <si>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</si>
  <si>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</si>
  <si>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</si>
  <si>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</si>
  <si>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</si>
  <si>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</si>
  <si>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</si>
  <si>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</si>
  <si>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</si>
  <si>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</si>
  <si>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</si>
  <si>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</si>
  <si>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</si>
  <si>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</si>
  <si>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</si>
  <si>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</si>
  <si>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</si>
  <si>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</si>
  <si>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</si>
  <si>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</si>
  <si>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</si>
  <si>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</si>
  <si>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</si>
  <si>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</si>
  <si>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</si>
  <si>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</si>
  <si>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</si>
  <si>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</si>
  <si>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</si>
  <si>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</si>
  <si>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</si>
  <si>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</si>
  <si>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</si>
  <si>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</si>
  <si>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</si>
  <si>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</si>
  <si>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</si>
  <si>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</si>
  <si>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</si>
  <si>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</si>
  <si>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</si>
  <si>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</si>
  <si>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</si>
  <si>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</si>
  <si>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</si>
  <si>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</si>
  <si>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</si>
  <si>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</si>
  <si>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</si>
  <si>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</si>
  <si>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</si>
  <si>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</si>
  <si>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</si>
  <si>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</si>
  <si>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</si>
  <si>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</si>
  <si>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</si>
  <si>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</si>
  <si>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</si>
  <si>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</si>
  <si>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</si>
  <si>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</si>
  <si>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</si>
  <si>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</si>
  <si>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</si>
  <si>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</si>
  <si>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</si>
  <si>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</si>
  <si>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</si>
  <si>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</si>
  <si>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</si>
  <si>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</si>
  <si>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</si>
  <si>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</si>
  <si>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</si>
  <si>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</si>
  <si>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</si>
  <si>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</si>
  <si>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</si>
  <si>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</si>
  <si>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</si>
  <si>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</si>
  <si>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</si>
  <si>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</si>
  <si>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</si>
  <si>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</si>
  <si>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</si>
  <si>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</si>
  <si>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</si>
  <si>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</si>
  <si>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</si>
  <si>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</si>
  <si>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</si>
  <si>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</si>
  <si>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</si>
  <si>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</si>
  <si>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</si>
  <si>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</si>
  <si>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</si>
  <si>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</si>
  <si>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</si>
  <si>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</si>
  <si>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</si>
  <si>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</si>
  <si>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</si>
  <si>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</si>
  <si>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</si>
  <si>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</si>
  <si>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</si>
  <si>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</si>
  <si>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</si>
  <si>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</si>
  <si>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</si>
  <si>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</si>
  <si>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</si>
  <si>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</si>
  <si>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</si>
  <si>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</si>
  <si>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</si>
  <si>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</si>
  <si>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</si>
  <si>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</si>
  <si>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</si>
  <si>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</si>
  <si>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</si>
  <si>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</si>
  <si>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</si>
  <si>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</si>
  <si>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</si>
  <si>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</si>
  <si>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</si>
  <si>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</si>
  <si>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</si>
  <si>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</si>
  <si>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</si>
  <si>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</si>
  <si>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</si>
  <si>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</si>
  <si>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</si>
  <si>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</si>
  <si>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</si>
  <si>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</si>
  <si>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</si>
  <si>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</si>
  <si>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</si>
  <si>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</si>
  <si>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</si>
  <si>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</si>
  <si>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</si>
  <si>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</si>
  <si>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</si>
  <si>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</si>
  <si>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</si>
  <si>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</si>
  <si>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</si>
  <si>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</si>
  <si>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</si>
  <si>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</si>
  <si>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</si>
  <si>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</si>
  <si>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</si>
  <si>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</si>
  <si>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</si>
  <si>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</si>
  <si>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</si>
  <si>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</si>
  <si>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</si>
  <si>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</si>
  <si>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</si>
  <si>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</si>
  <si>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</si>
  <si>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</si>
  <si>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</si>
  <si>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</si>
  <si>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</si>
  <si>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</si>
  <si>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</si>
  <si>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</si>
  <si>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</si>
  <si>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</si>
  <si>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</si>
  <si>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</si>
  <si>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</si>
  <si>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</si>
  <si>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</si>
  <si>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</si>
  <si>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</si>
  <si>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</si>
  <si>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</si>
  <si>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</si>
  <si>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</si>
  <si>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</si>
  <si>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</si>
  <si>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</si>
  <si>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</si>
  <si>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</si>
  <si>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</si>
  <si>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</si>
  <si>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</si>
  <si>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</si>
  <si>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</si>
  <si>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</si>
  <si>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</si>
  <si>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</si>
  <si>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</si>
  <si>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</si>
  <si>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</si>
  <si>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</si>
  <si>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</si>
  <si>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</si>
  <si>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</si>
  <si>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</si>
  <si>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</si>
  <si>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</si>
  <si>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</si>
  <si>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</si>
  <si>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</si>
  <si>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</si>
  <si>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</si>
  <si>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</si>
  <si>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</si>
  <si>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</si>
  <si>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</si>
  <si>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</si>
  <si>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</si>
  <si>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</si>
  <si>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</si>
  <si>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</si>
  <si>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</si>
  <si>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</si>
  <si>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</si>
  <si>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</si>
  <si>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</si>
  <si>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</si>
  <si>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</si>
  <si>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</si>
  <si>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</si>
  <si>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</si>
  <si>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</si>
  <si>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</si>
  <si>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</si>
  <si>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</si>
  <si>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</si>
  <si>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</si>
  <si>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</si>
  <si>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</si>
  <si>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</si>
  <si>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</si>
  <si>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</si>
  <si>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</si>
  <si>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</si>
  <si>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</si>
  <si>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</si>
  <si>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</si>
  <si>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</si>
  <si>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</si>
  <si>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</si>
  <si>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</si>
  <si>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</si>
  <si>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</si>
  <si>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</si>
  <si>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</si>
  <si>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</si>
  <si>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</si>
  <si>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</si>
  <si>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</si>
  <si>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</si>
  <si>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</si>
  <si>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</si>
  <si>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</si>
  <si>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</si>
  <si>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</si>
  <si>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</si>
  <si>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</si>
  <si>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</si>
  <si>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</si>
  <si>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</si>
  <si>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</si>
  <si>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</si>
  <si>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</si>
  <si>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</si>
  <si>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</si>
  <si>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</si>
  <si>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</si>
  <si>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</si>
  <si>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</si>
  <si>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</si>
  <si>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</si>
  <si>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</si>
  <si>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</si>
  <si>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</si>
  <si>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</si>
  <si>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</si>
  <si>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</si>
  <si>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</si>
  <si>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</si>
  <si>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</si>
  <si>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</si>
  <si>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</si>
  <si>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</si>
  <si>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</si>
  <si>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</si>
  <si>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</si>
  <si>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</si>
  <si>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</si>
  <si>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</si>
  <si>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</si>
  <si>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</si>
  <si>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</si>
  <si>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</si>
  <si>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</si>
  <si>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</si>
  <si>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</si>
  <si>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</si>
  <si>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</si>
  <si>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</si>
  <si>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</si>
  <si>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</si>
  <si>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</si>
  <si>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</si>
  <si>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</si>
  <si>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</si>
  <si>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</si>
  <si>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</si>
  <si>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</si>
  <si>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</si>
  <si>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</si>
  <si>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</si>
  <si>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</si>
  <si>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</si>
  <si>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</si>
  <si>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</si>
  <si>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</si>
  <si>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</si>
  <si>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</si>
  <si>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</si>
  <si>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</si>
  <si>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</si>
  <si>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</si>
  <si>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</si>
  <si>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</si>
  <si>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</si>
  <si>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</si>
  <si>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</si>
  <si>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</si>
  <si>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</si>
  <si>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</si>
  <si>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</si>
  <si>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</si>
  <si>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</si>
  <si>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</si>
  <si>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</si>
  <si>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</si>
  <si>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</si>
  <si>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</si>
  <si>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</si>
  <si>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</si>
  <si>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</si>
  <si>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</si>
  <si>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</si>
  <si>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</si>
  <si>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</si>
  <si>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</si>
  <si>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</si>
  <si>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</si>
  <si>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</si>
  <si>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</si>
  <si>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</si>
  <si>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</si>
  <si>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</si>
  <si>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</si>
  <si>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</si>
  <si>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</si>
  <si>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</si>
  <si>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</si>
  <si>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</si>
  <si>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</si>
  <si>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</si>
  <si>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</si>
  <si>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</si>
  <si>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</si>
  <si>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</si>
  <si>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</si>
  <si>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</si>
  <si>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</si>
  <si>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</si>
  <si>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</si>
  <si>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</si>
  <si>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</si>
  <si>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</si>
  <si>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</si>
  <si>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</si>
  <si>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</si>
  <si>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</si>
  <si>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</si>
  <si>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</si>
  <si>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</si>
  <si>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</si>
  <si>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</si>
  <si>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</si>
  <si>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</si>
  <si>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</si>
  <si>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</si>
  <si>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</si>
  <si>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</si>
  <si>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</si>
  <si>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</si>
  <si>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</si>
  <si>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</si>
  <si>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</si>
  <si>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</si>
  <si>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</si>
  <si>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</si>
  <si>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</si>
  <si>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</si>
  <si>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</si>
  <si>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</si>
  <si>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</si>
  <si>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</si>
  <si>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</si>
  <si>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</si>
  <si>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</si>
  <si>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</si>
  <si>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</si>
  <si>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</si>
  <si>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</si>
  <si>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</si>
  <si>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</si>
  <si>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</si>
  <si>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</si>
  <si>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</si>
  <si>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</si>
  <si>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</si>
  <si>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</si>
  <si>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</si>
  <si>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</si>
  <si>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</si>
  <si>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</si>
  <si>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</si>
  <si>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</si>
  <si>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</si>
  <si>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</si>
  <si>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</si>
  <si>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</si>
  <si>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</si>
  <si>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</si>
  <si>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</si>
  <si>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</si>
  <si>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</si>
  <si>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</si>
  <si>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</si>
  <si>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</si>
  <si>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</si>
  <si>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</si>
  <si>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</si>
  <si>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</si>
  <si>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</si>
  <si>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</si>
  <si>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</si>
  <si>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</si>
  <si>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</si>
  <si>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</si>
  <si>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</si>
  <si>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</si>
  <si>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</si>
  <si>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</si>
  <si>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</si>
  <si>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</si>
  <si>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</si>
  <si>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</si>
  <si>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</si>
  <si>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</si>
  <si>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</si>
  <si>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</si>
  <si>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</si>
  <si>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</si>
  <si>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</si>
  <si>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</si>
  <si>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</si>
  <si>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</si>
  <si>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</si>
  <si>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</si>
  <si>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</si>
  <si>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</si>
  <si>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</si>
  <si>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</si>
  <si>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</si>
  <si>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</si>
  <si>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</si>
  <si>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</si>
  <si>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</si>
  <si>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</si>
  <si>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</si>
  <si>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</si>
  <si>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</si>
  <si>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</si>
  <si>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</si>
  <si>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</si>
  <si>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</si>
  <si>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</si>
  <si>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</si>
  <si>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</si>
  <si>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</si>
  <si>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</si>
  <si>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</si>
  <si>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</si>
  <si>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</si>
  <si>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</si>
  <si>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</si>
  <si>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</si>
  <si>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</si>
  <si>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</si>
  <si>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</si>
  <si>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</si>
  <si>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</si>
  <si>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</si>
  <si>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</si>
  <si>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</si>
  <si>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</si>
  <si>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</si>
  <si>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</si>
  <si>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</si>
  <si>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</si>
  <si>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</si>
  <si>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</si>
  <si>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</si>
  <si>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</si>
  <si>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</si>
  <si>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</si>
  <si>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</si>
  <si>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</si>
  <si>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</si>
  <si>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</si>
  <si>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</si>
  <si>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</si>
  <si>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</si>
  <si>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</si>
  <si>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</si>
  <si>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</si>
  <si>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</si>
  <si>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</si>
  <si>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</si>
  <si>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</si>
  <si>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</si>
  <si>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</si>
  <si>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</si>
  <si>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</si>
  <si>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</si>
  <si>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</si>
  <si>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</si>
  <si>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</si>
  <si>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</si>
  <si>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</si>
  <si>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</si>
  <si>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</si>
  <si>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</si>
  <si>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</si>
  <si>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</si>
  <si>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</si>
  <si>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</si>
  <si>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</si>
  <si>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</si>
  <si>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</si>
  <si>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</si>
  <si>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</si>
  <si>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</si>
  <si>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</si>
  <si>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</si>
  <si>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</si>
  <si>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</si>
  <si>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</si>
  <si>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</si>
  <si>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</si>
  <si>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</si>
  <si>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</si>
  <si>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</si>
  <si>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</si>
  <si>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</si>
  <si>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</si>
  <si>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</si>
  <si>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</si>
  <si>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</si>
  <si>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</si>
  <si>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</si>
  <si>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</si>
  <si>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</si>
  <si>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</si>
  <si>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</si>
  <si>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</si>
  <si>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</si>
  <si>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</si>
  <si>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</si>
  <si>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</si>
  <si>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</si>
  <si>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</si>
  <si>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</si>
  <si>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</si>
  <si>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</si>
  <si>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</si>
  <si>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</si>
  <si>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</si>
  <si>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</si>
  <si>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</si>
  <si>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</si>
  <si>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</si>
  <si>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</si>
  <si>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</si>
  <si>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</si>
  <si>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</si>
  <si>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</si>
  <si>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</si>
  <si>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</si>
  <si>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</si>
  <si>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</si>
  <si>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</si>
  <si>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</si>
  <si>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</si>
  <si>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</si>
  <si>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</si>
  <si>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</si>
  <si>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</si>
  <si>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</si>
  <si>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</si>
  <si>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</si>
  <si>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</si>
  <si>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</si>
  <si>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</si>
  <si>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</si>
  <si>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</si>
  <si>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</si>
  <si>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</si>
  <si>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</si>
  <si>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</si>
  <si>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</si>
  <si>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</si>
  <si>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</si>
  <si>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</si>
  <si>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</si>
  <si>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</si>
  <si>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</si>
  <si>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</si>
  <si>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</si>
  <si>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</si>
  <si>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</si>
  <si>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</si>
  <si>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</si>
  <si>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</si>
  <si>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</si>
  <si>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</si>
  <si>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</si>
  <si>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</si>
  <si>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</si>
  <si>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</si>
  <si>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</si>
  <si>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</si>
  <si>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</si>
  <si>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</si>
  <si>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</si>
  <si>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</si>
  <si>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</si>
  <si>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</si>
  <si>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</si>
  <si>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</si>
  <si>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</si>
  <si>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</si>
  <si>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</si>
  <si>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</si>
  <si>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</si>
  <si>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</si>
  <si>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</si>
  <si>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</si>
  <si>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</si>
  <si>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</si>
  <si>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</si>
  <si>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</si>
  <si>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</si>
  <si>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</si>
  <si>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</si>
  <si>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</si>
  <si>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</si>
  <si>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</si>
  <si>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</si>
  <si>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</si>
  <si>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</si>
  <si>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</si>
  <si>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</si>
  <si>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</si>
  <si>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</si>
  <si>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</si>
  <si>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</si>
  <si>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</si>
  <si>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</si>
  <si>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</si>
  <si>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</si>
  <si>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</si>
  <si>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</si>
  <si>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</si>
  <si>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</si>
  <si>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</si>
  <si>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</si>
  <si>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</si>
  <si>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</si>
  <si>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</si>
  <si>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</si>
  <si>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</si>
  <si>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</si>
  <si>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</si>
  <si>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</si>
  <si>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</si>
  <si>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</si>
  <si>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</si>
  <si>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</si>
  <si>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</si>
  <si>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</si>
  <si>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</si>
  <si>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</si>
  <si>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</si>
  <si>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</si>
  <si>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</si>
  <si>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</si>
  <si>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</si>
  <si>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</si>
  <si>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</si>
  <si>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</si>
  <si>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</si>
  <si>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</si>
  <si>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</si>
  <si>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</si>
  <si>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</si>
  <si>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</si>
  <si>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</si>
  <si>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</si>
  <si>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</si>
  <si>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</si>
  <si>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</si>
  <si>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</si>
  <si>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</si>
  <si>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</si>
  <si>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</si>
  <si>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</si>
  <si>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</si>
  <si>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</si>
  <si>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</si>
  <si>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</si>
  <si>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</si>
  <si>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</si>
  <si>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</si>
  <si>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</si>
  <si>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</si>
  <si>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</si>
  <si>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</si>
  <si>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</si>
  <si>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</si>
  <si>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</si>
  <si>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</si>
  <si>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</si>
  <si>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</si>
  <si>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</si>
  <si>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</si>
  <si>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</si>
  <si>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</si>
  <si>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</si>
  <si>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</si>
  <si>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</si>
  <si>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</si>
  <si>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</si>
  <si>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</si>
  <si>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</si>
  <si>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</si>
  <si>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</si>
  <si>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</si>
  <si>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</si>
  <si>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</si>
  <si>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</si>
  <si>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</si>
  <si>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</si>
  <si>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</si>
  <si>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</si>
  <si>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</si>
  <si>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</si>
  <si>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</si>
  <si>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</si>
  <si>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</si>
  <si>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</si>
  <si>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</si>
  <si>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</si>
  <si>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</si>
  <si>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</si>
  <si>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</si>
  <si>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</si>
  <si>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</si>
  <si>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</si>
  <si>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</si>
  <si>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</si>
  <si>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</si>
  <si>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</si>
  <si>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</si>
  <si>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</si>
  <si>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</si>
  <si>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</si>
  <si>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</si>
  <si>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</si>
  <si>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</si>
  <si>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</si>
  <si>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</si>
  <si>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</si>
  <si>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</si>
  <si>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</si>
  <si>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</si>
  <si>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</si>
  <si>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</si>
  <si>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</si>
  <si>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</si>
  <si>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</si>
  <si>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</si>
  <si>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</si>
  <si>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</si>
  <si>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</si>
  <si>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</si>
  <si>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</si>
  <si>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</si>
  <si>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</si>
  <si>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</si>
  <si>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</si>
  <si>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</si>
  <si>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</si>
  <si>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</si>
  <si>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</si>
  <si>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</si>
  <si>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</si>
  <si>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</si>
  <si>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</si>
  <si>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</si>
  <si>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</si>
  <si>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</si>
  <si>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</si>
  <si>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</si>
  <si>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</si>
  <si>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</si>
  <si>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</si>
  <si>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</si>
  <si>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</si>
  <si>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</si>
  <si>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</si>
  <si>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</si>
  <si>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</si>
  <si>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</si>
  <si>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</si>
  <si>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</si>
  <si>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</si>
  <si>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</si>
  <si>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</si>
  <si>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</si>
  <si>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</si>
  <si>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</si>
  <si>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</si>
  <si>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</si>
  <si>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</si>
  <si>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</si>
  <si>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</si>
  <si>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</si>
  <si>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</si>
  <si>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</si>
  <si>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</si>
  <si>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</si>
  <si>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</si>
  <si>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</si>
  <si>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</si>
  <si>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</si>
  <si>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</si>
  <si>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</si>
  <si>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</si>
  <si>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</si>
  <si>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</si>
  <si>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</si>
  <si>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</si>
  <si>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</si>
  <si>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</si>
  <si>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</si>
  <si>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</si>
  <si>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</si>
  <si>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</si>
  <si>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</si>
  <si>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</si>
  <si>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</si>
  <si>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</si>
  <si>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</si>
  <si>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</si>
  <si>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</si>
  <si>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</si>
  <si>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</si>
  <si>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</si>
  <si>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</si>
  <si>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</si>
  <si>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</si>
  <si>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</si>
  <si>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</si>
  <si>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</si>
  <si>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</si>
  <si>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</si>
  <si>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</si>
  <si>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</si>
  <si>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</si>
  <si>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</si>
  <si>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</si>
  <si>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</si>
  <si>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</si>
  <si>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</si>
  <si>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</si>
  <si>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</si>
  <si>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</si>
  <si>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</si>
  <si>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</si>
  <si>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</si>
  <si>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</si>
  <si>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</si>
  <si>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</si>
  <si>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</si>
  <si>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</si>
  <si>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</si>
  <si>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</si>
  <si>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</si>
  <si>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</si>
  <si>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</si>
  <si>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</si>
  <si>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</si>
  <si>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</si>
  <si>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</si>
  <si>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</si>
  <si>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</si>
  <si>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</si>
  <si>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</si>
  <si>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</si>
  <si>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</si>
  <si>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</si>
  <si>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</si>
  <si>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</si>
  <si>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</si>
  <si>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</si>
  <si>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</si>
  <si>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</si>
  <si>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</si>
  <si>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</si>
  <si>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</si>
  <si>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</si>
  <si>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</si>
  <si>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</si>
  <si>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</si>
  <si>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</si>
  <si>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</si>
  <si>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</si>
  <si>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</si>
  <si>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</si>
  <si>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</si>
  <si>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</si>
  <si>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</si>
  <si>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</si>
  <si>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</si>
  <si>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</si>
  <si>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</si>
  <si>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</si>
  <si>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</si>
  <si>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</si>
  <si>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</si>
  <si>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</si>
  <si>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</si>
  <si>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</si>
  <si>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</si>
  <si>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</si>
  <si>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</si>
  <si>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</si>
  <si>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</si>
  <si>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</si>
  <si>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</si>
  <si>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</si>
  <si>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</si>
  <si>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</si>
  <si>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</si>
  <si>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</si>
  <si>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</si>
  <si>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</si>
  <si>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</si>
  <si>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</si>
  <si>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</si>
  <si>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</si>
  <si>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</si>
  <si>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</si>
  <si>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</si>
  <si>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</si>
  <si>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</si>
  <si>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</si>
  <si>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</si>
  <si>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</si>
  <si>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</si>
  <si>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</si>
  <si>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</si>
  <si>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</si>
  <si>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</si>
  <si>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</si>
  <si>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</si>
  <si>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</si>
  <si>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</si>
  <si>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</si>
  <si>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</si>
  <si>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</si>
  <si>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</si>
  <si>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</si>
  <si>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</si>
  <si>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</si>
  <si>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</si>
  <si>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</si>
  <si>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</si>
  <si>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</si>
  <si>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</si>
  <si>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</si>
  <si>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</si>
  <si>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</si>
  <si>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</si>
  <si>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</si>
  <si>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</si>
  <si>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</si>
  <si>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</si>
  <si>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</si>
  <si>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</si>
  <si>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</si>
  <si>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</si>
  <si>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</si>
  <si>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</si>
  <si>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</si>
  <si>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</si>
  <si>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</si>
  <si>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</si>
  <si>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</si>
  <si>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</si>
  <si>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</si>
  <si>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</si>
  <si>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</si>
  <si>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</si>
  <si>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</si>
  <si>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</si>
  <si>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</si>
  <si>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</si>
  <si>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</si>
  <si>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</si>
  <si>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</si>
  <si>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</si>
  <si>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</si>
  <si>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</si>
  <si>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</si>
  <si>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</si>
  <si>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</si>
  <si>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</si>
  <si>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</si>
  <si>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</si>
  <si>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</si>
  <si>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</si>
  <si>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</si>
  <si>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</si>
  <si>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</si>
  <si>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</si>
  <si>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</si>
  <si>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</si>
  <si>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</si>
  <si>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</si>
  <si>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</si>
  <si>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</si>
  <si>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</si>
  <si>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</si>
  <si>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</si>
  <si>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</si>
  <si>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</si>
  <si>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</si>
  <si>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</si>
  <si>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</si>
  <si>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</si>
  <si>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</si>
  <si>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</si>
  <si>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</si>
  <si>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</si>
  <si>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</si>
  <si>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</si>
  <si>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</si>
  <si>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</si>
  <si>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</si>
  <si>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</si>
  <si>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</si>
  <si>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</si>
  <si>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</si>
  <si>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</si>
  <si>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</si>
  <si>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</si>
  <si>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</si>
  <si>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</si>
  <si>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</si>
  <si>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</si>
  <si>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</si>
  <si>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</si>
  <si>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</si>
  <si>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</si>
  <si>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</si>
  <si>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</si>
  <si>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</si>
  <si>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</si>
  <si>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</si>
  <si>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</si>
  <si>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</si>
  <si>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</si>
  <si>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</si>
  <si>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</si>
  <si>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</si>
  <si>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</si>
  <si>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</si>
  <si>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</si>
  <si>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</si>
  <si>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</si>
  <si>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</si>
  <si>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</si>
  <si>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</si>
  <si>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</si>
  <si>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</si>
  <si>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</si>
  <si>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</si>
  <si>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</si>
  <si>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</si>
  <si>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</si>
  <si>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</si>
  <si>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</si>
  <si>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</si>
  <si>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</si>
  <si>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</si>
  <si>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</si>
  <si>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</si>
  <si>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</si>
  <si>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</si>
  <si>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</si>
  <si>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</si>
  <si>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</si>
  <si>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</si>
  <si>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</si>
  <si>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</si>
  <si>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</si>
  <si>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</si>
  <si>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</si>
  <si>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</si>
  <si>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</si>
  <si>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</si>
  <si>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</si>
  <si>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</si>
  <si>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</si>
  <si>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</si>
  <si>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</si>
  <si>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</si>
  <si>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</si>
  <si>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</si>
  <si>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</si>
  <si>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</si>
  <si>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</si>
  <si>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</si>
  <si>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</si>
  <si>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</si>
  <si>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</si>
  <si>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</si>
  <si>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</si>
  <si>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</si>
  <si>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</si>
  <si>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</si>
  <si>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</si>
  <si>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</si>
  <si>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</si>
  <si>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</si>
  <si>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</si>
  <si>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</si>
  <si>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</si>
  <si>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</si>
  <si>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</si>
  <si>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</si>
  <si>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</si>
  <si>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</si>
  <si>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</si>
  <si>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</si>
  <si>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</si>
  <si>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</si>
  <si>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</si>
  <si>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</si>
  <si>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</si>
  <si>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</si>
  <si>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</si>
  <si>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</si>
  <si>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</si>
  <si>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</si>
  <si>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</si>
  <si>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</si>
  <si>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</si>
  <si>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</si>
  <si>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</si>
  <si>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</si>
  <si>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</si>
  <si>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</si>
  <si>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</si>
  <si>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</si>
  <si>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</si>
  <si>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</si>
  <si>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</si>
  <si>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</si>
  <si>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</si>
  <si>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</si>
  <si>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</si>
  <si>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</si>
  <si>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</si>
  <si>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</si>
  <si>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</si>
  <si>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</si>
  <si>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</si>
  <si>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</si>
  <si>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</si>
  <si>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</si>
  <si>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</si>
  <si>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</si>
  <si>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</si>
  <si>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</si>
  <si>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</si>
  <si>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</si>
  <si>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</si>
  <si>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</si>
  <si>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</si>
  <si>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</si>
  <si>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</si>
  <si>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</si>
  <si>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</si>
  <si>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</si>
  <si>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</si>
  <si>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</si>
  <si>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</si>
  <si>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</si>
  <si>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</si>
  <si>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</si>
  <si>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</si>
  <si>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</si>
  <si>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</si>
  <si>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</si>
  <si>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</si>
  <si>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</si>
  <si>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</si>
  <si>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</si>
  <si>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</si>
  <si>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</si>
  <si>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</si>
  <si>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</si>
  <si>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</si>
  <si>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</si>
  <si>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</si>
  <si>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</si>
  <si>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</si>
  <si>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</si>
  <si>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</si>
  <si>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</si>
  <si>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</si>
  <si>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</si>
  <si>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</si>
  <si>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</si>
  <si>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</si>
  <si>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</si>
  <si>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</si>
  <si>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</si>
  <si>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</si>
  <si>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</si>
  <si>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</si>
  <si>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</si>
  <si>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</si>
  <si>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</si>
  <si>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</si>
  <si>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</si>
  <si>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</si>
  <si>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</si>
  <si>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</si>
  <si>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</si>
  <si>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</si>
  <si>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</si>
  <si>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</si>
  <si>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</si>
  <si>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</si>
  <si>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</si>
  <si>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</si>
  <si>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</si>
  <si>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</si>
  <si>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</si>
  <si>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</si>
  <si>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</si>
  <si>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</si>
  <si>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</si>
  <si>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</si>
  <si>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</si>
  <si>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</si>
  <si>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</si>
  <si>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</si>
  <si>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</si>
  <si>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</si>
  <si>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</si>
  <si>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</si>
  <si>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</si>
  <si>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</si>
  <si>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</si>
  <si>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</si>
  <si>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</si>
  <si>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</si>
  <si>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</si>
  <si>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</si>
  <si>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</si>
  <si>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</si>
  <si>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</si>
  <si>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</si>
  <si>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</si>
  <si>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</si>
  <si>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</si>
  <si>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</si>
  <si>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</si>
  <si>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</si>
  <si>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</si>
  <si>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</si>
  <si>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</si>
  <si>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</si>
  <si>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</si>
  <si>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</si>
  <si>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</si>
  <si>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</si>
  <si>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</si>
  <si>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</si>
  <si>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</si>
  <si>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</si>
  <si>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</si>
  <si>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</si>
  <si>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</si>
  <si>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</si>
  <si>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</si>
  <si>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</si>
  <si>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</si>
  <si>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</si>
  <si>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</si>
  <si>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</si>
  <si>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</si>
  <si>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</si>
  <si>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</si>
  <si>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</si>
  <si>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</si>
  <si>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</si>
  <si>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</si>
  <si>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</si>
  <si>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</si>
  <si>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</si>
  <si>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</si>
  <si>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</si>
  <si>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</si>
  <si>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</si>
  <si>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</si>
  <si>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</si>
  <si>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</si>
  <si>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</si>
  <si>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</si>
  <si>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</si>
  <si>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</si>
  <si>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</si>
  <si>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</si>
  <si>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</si>
  <si>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</si>
  <si>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</si>
  <si>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</si>
  <si>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</si>
  <si>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</si>
  <si>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</si>
  <si>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</si>
  <si>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</si>
  <si>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</si>
  <si>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</si>
  <si>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</si>
  <si>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</si>
  <si>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</si>
  <si>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</si>
  <si>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</si>
  <si>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</si>
  <si>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</si>
  <si>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</si>
  <si>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</si>
  <si>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</si>
  <si>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</si>
  <si>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</si>
  <si>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</si>
  <si>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</si>
  <si>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</si>
  <si>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</si>
  <si>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</si>
  <si>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</si>
  <si>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</si>
  <si>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</si>
  <si>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</si>
  <si>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</si>
  <si>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</si>
  <si>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</si>
  <si>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</si>
  <si>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</si>
  <si>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</si>
  <si>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</si>
  <si>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</si>
  <si>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</si>
  <si>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</si>
  <si>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</si>
  <si>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</si>
  <si>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</si>
  <si>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</si>
  <si>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</si>
  <si>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</si>
  <si>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</si>
  <si>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</si>
  <si>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</si>
  <si>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</si>
  <si>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</si>
  <si>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</si>
  <si>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</si>
  <si>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</si>
  <si>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</si>
  <si>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</si>
  <si>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</si>
  <si>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</si>
  <si>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</si>
  <si>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</si>
  <si>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</si>
  <si>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</si>
  <si>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</si>
  <si>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</si>
  <si>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</si>
  <si>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</si>
  <si>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</si>
  <si>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</si>
  <si>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</si>
  <si>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</si>
  <si>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</si>
  <si>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</si>
  <si>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</si>
  <si>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</si>
  <si>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</si>
  <si>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</si>
  <si>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</si>
  <si>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</si>
  <si>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</si>
  <si>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</si>
  <si>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</si>
  <si>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</si>
  <si>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</si>
  <si>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</si>
  <si>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</si>
  <si>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</si>
  <si>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</si>
  <si>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</si>
  <si>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</si>
  <si>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</si>
  <si>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</si>
  <si>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</si>
  <si>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</si>
  <si>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</si>
  <si>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</si>
  <si>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</si>
  <si>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</si>
  <si>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</si>
  <si>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</si>
  <si>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</si>
  <si>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</si>
  <si>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</si>
  <si>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</si>
  <si>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</si>
  <si>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</si>
  <si>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</si>
  <si>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</si>
  <si>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</si>
  <si>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</si>
  <si>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</si>
  <si>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</si>
  <si>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</si>
  <si>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</si>
  <si>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</si>
  <si>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</si>
  <si>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</si>
  <si>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</si>
  <si>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</si>
  <si>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</si>
  <si>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</si>
  <si>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</si>
  <si>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</si>
  <si>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</si>
  <si>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</si>
  <si>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</si>
  <si>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</si>
  <si>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</si>
  <si>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</si>
  <si>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</si>
  <si>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</si>
  <si>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</si>
  <si>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</si>
  <si>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</si>
  <si>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</si>
  <si>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</si>
  <si>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</si>
  <si>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</si>
  <si>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</si>
  <si>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</si>
  <si>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</si>
  <si>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</si>
  <si>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</si>
  <si>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</si>
  <si>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</si>
  <si>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</si>
  <si>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</si>
  <si>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</si>
  <si>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</si>
  <si>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</si>
  <si>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</si>
  <si>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</si>
  <si>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</si>
  <si>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</si>
  <si>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</si>
  <si>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</si>
  <si>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</si>
  <si>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</si>
  <si>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</si>
  <si>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</si>
  <si>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</si>
  <si>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</si>
  <si>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</si>
  <si>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</si>
  <si>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</si>
  <si>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</si>
  <si>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</si>
  <si>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</si>
  <si>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</si>
  <si>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</si>
  <si>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</si>
  <si>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</si>
  <si>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</si>
  <si>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</si>
  <si>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</si>
  <si>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</si>
  <si>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</si>
  <si>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</si>
  <si>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</si>
  <si>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</si>
  <si>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</si>
  <si>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</si>
  <si>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</si>
  <si>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</si>
  <si>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</si>
  <si>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</si>
  <si>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</si>
  <si>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</si>
  <si>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</si>
  <si>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</si>
  <si>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</si>
  <si>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</si>
  <si>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</si>
  <si>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</si>
  <si>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</si>
  <si>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</si>
  <si>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</si>
  <si>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</si>
  <si>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</si>
  <si>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</si>
  <si>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</si>
  <si>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</si>
  <si>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</si>
  <si>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</si>
  <si>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</si>
  <si>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</si>
  <si>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</si>
  <si>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</si>
  <si>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</si>
  <si>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</si>
  <si>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</si>
  <si>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</si>
  <si>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</si>
  <si>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</si>
  <si>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</si>
  <si>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</si>
  <si>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</si>
  <si>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</si>
  <si>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</si>
  <si>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</si>
  <si>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</si>
  <si>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</si>
  <si>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</si>
  <si>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</si>
  <si>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</si>
  <si>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</si>
  <si>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</si>
  <si>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</si>
  <si>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</si>
  <si>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</si>
  <si>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</si>
  <si>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</si>
  <si>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</si>
  <si>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</si>
  <si>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</si>
  <si>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</si>
  <si>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</si>
  <si>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</si>
  <si>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</si>
  <si>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</si>
  <si>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</si>
  <si>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</si>
  <si>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</si>
  <si>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</si>
  <si>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</si>
  <si>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</si>
  <si>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</si>
  <si>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</si>
  <si>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</si>
  <si>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</si>
  <si>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</si>
  <si>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</si>
  <si>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</si>
  <si>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</si>
  <si>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</si>
  <si>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</si>
  <si>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</si>
  <si>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</si>
  <si>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</si>
  <si>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</si>
  <si>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</si>
  <si>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</si>
  <si>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</si>
  <si>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</si>
  <si>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</si>
  <si>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</si>
  <si>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</si>
  <si>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</si>
  <si>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</si>
  <si>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</si>
  <si>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</si>
  <si>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</si>
  <si>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</si>
  <si>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</si>
  <si>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</si>
  <si>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</si>
  <si>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</si>
  <si>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</si>
  <si>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</si>
  <si>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</si>
  <si>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</si>
  <si>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</si>
  <si>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</si>
  <si>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</si>
  <si>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</si>
  <si>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</si>
  <si>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</si>
  <si>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</si>
  <si>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</si>
  <si>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</si>
  <si>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</si>
  <si>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</si>
  <si>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</si>
  <si>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</si>
  <si>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</si>
  <si>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</si>
  <si>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</si>
  <si>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</si>
  <si>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</si>
  <si>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</si>
  <si>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</si>
  <si>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</si>
  <si>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</si>
  <si>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</si>
  <si>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</si>
  <si>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</si>
  <si>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</si>
  <si>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</si>
  <si>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</si>
  <si>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</si>
  <si>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</si>
  <si>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</si>
  <si>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</si>
  <si>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</si>
  <si>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</si>
  <si>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</si>
  <si>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</si>
  <si>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</si>
  <si>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</si>
  <si>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</si>
  <si>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</si>
  <si>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</si>
  <si>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</si>
  <si>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</si>
  <si>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</si>
  <si>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</si>
  <si>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</si>
  <si>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</si>
  <si>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</si>
  <si>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</si>
  <si>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</si>
  <si>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</si>
  <si>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</si>
  <si>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</si>
  <si>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</si>
  <si>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</si>
  <si>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</si>
  <si>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</si>
  <si>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</si>
  <si>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</si>
  <si>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</si>
  <si>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</si>
  <si>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</si>
  <si>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</si>
  <si>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</si>
  <si>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</si>
  <si>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</si>
  <si>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</si>
  <si>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</si>
  <si>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</si>
  <si>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</si>
  <si>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</si>
  <si>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</si>
  <si>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</si>
  <si>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</si>
  <si>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</si>
  <si>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</si>
  <si>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</si>
  <si>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</si>
  <si>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</si>
  <si>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</si>
  <si>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</si>
  <si>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</si>
  <si>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</si>
  <si>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</si>
  <si>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</si>
  <si>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</si>
  <si>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</si>
  <si>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</si>
  <si>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</si>
  <si>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</si>
  <si>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</si>
  <si>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</si>
  <si>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</si>
  <si>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</si>
  <si>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</si>
  <si>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</si>
  <si>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</si>
  <si>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</si>
  <si>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</si>
  <si>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</si>
  <si>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</si>
  <si>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</si>
  <si>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</si>
  <si>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</si>
  <si>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</si>
  <si>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</si>
  <si>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</si>
  <si>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</si>
  <si>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</si>
  <si>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</si>
  <si>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</si>
  <si>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</si>
  <si>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</si>
  <si>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</si>
  <si>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</si>
  <si>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</si>
  <si>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</si>
  <si>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</si>
  <si>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</si>
  <si>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</si>
  <si>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</si>
  <si>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</si>
  <si>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</si>
  <si>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</si>
  <si>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</si>
  <si>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</si>
  <si>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</si>
  <si>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</si>
  <si>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</si>
  <si>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</si>
  <si>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</si>
  <si>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</si>
  <si>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</si>
  <si>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</si>
  <si>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</si>
  <si>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</si>
  <si>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</si>
  <si>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</si>
  <si>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</si>
  <si>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</si>
  <si>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</si>
  <si>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</si>
  <si>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</si>
  <si>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</si>
  <si>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</si>
  <si>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</si>
  <si>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</si>
  <si>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</si>
  <si>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</si>
  <si>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</si>
  <si>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</si>
  <si>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</si>
  <si>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</si>
  <si>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</si>
  <si>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</si>
  <si>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</si>
  <si>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</si>
  <si>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</si>
  <si>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</si>
  <si>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</si>
  <si>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</si>
  <si>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</si>
  <si>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</si>
  <si>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</si>
  <si>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</si>
  <si>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</si>
  <si>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</si>
  <si>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</si>
  <si>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</si>
  <si>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</si>
  <si>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</si>
  <si>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</si>
  <si>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</si>
  <si>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</si>
  <si>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</si>
  <si>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</si>
  <si>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</si>
  <si>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</si>
  <si>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</si>
  <si>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</si>
  <si>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</si>
  <si>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</si>
  <si>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</si>
  <si>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</si>
  <si>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</si>
  <si>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</si>
  <si>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</si>
  <si>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</si>
  <si>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</si>
  <si>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</si>
  <si>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</si>
  <si>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</si>
  <si>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</si>
  <si>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</si>
  <si>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</si>
  <si>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</si>
  <si>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</si>
  <si>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</si>
  <si>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</si>
  <si>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</si>
  <si>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</si>
  <si>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</si>
  <si>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</si>
  <si>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</si>
  <si>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</si>
  <si>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</si>
  <si>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</si>
  <si>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</si>
  <si>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</si>
  <si>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</si>
  <si>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</si>
  <si>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</si>
  <si>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</si>
  <si>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</si>
  <si>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</si>
  <si>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</si>
  <si>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</si>
  <si>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</si>
  <si>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</si>
  <si>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</si>
  <si>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</si>
  <si>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</si>
  <si>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</si>
  <si>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</si>
  <si>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</si>
  <si>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</si>
  <si>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</si>
  <si>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</si>
  <si>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</si>
  <si>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</si>
  <si>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</si>
  <si>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</si>
  <si>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</si>
  <si>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</si>
  <si>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</si>
  <si>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</si>
  <si>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</si>
  <si>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</si>
  <si>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</si>
  <si>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</si>
  <si>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</si>
  <si>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</si>
  <si>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</si>
  <si>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</si>
  <si>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</si>
  <si>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</si>
  <si>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</si>
  <si>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</si>
  <si>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</si>
  <si>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</si>
  <si>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</si>
  <si>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</si>
  <si>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</si>
  <si>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</si>
  <si>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</si>
  <si>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</si>
  <si>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</si>
  <si>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</si>
  <si>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</si>
  <si>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</si>
  <si>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</si>
  <si>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</si>
  <si>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</si>
  <si>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</si>
  <si>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</si>
  <si>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</si>
  <si>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</si>
  <si>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</si>
  <si>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</si>
  <si>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</si>
  <si>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</si>
  <si>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</si>
  <si>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</si>
  <si>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</si>
  <si>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</si>
  <si>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</si>
  <si>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</si>
  <si>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</si>
  <si>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</si>
  <si>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</si>
  <si>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</si>
  <si>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</si>
  <si>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</si>
  <si>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</si>
  <si>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</si>
  <si>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</si>
  <si>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</si>
  <si>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</si>
  <si>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</si>
  <si>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</si>
  <si>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</si>
  <si>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</si>
  <si>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</si>
  <si>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</si>
  <si>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</si>
  <si>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</si>
  <si>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</si>
  <si>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</si>
  <si>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</si>
  <si>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</si>
  <si>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</si>
  <si>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</si>
  <si>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</si>
  <si>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</si>
  <si>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</si>
  <si>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</si>
  <si>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</si>
  <si>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</si>
  <si>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</si>
  <si>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</si>
  <si>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</si>
  <si>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</si>
  <si>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</si>
  <si>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</si>
  <si>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</si>
  <si>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</si>
  <si>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</si>
  <si>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</si>
  <si>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</si>
  <si>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</si>
  <si>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</si>
  <si>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</si>
  <si>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</si>
  <si>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</si>
  <si>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</si>
  <si>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</si>
  <si>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</si>
  <si>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</si>
  <si>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</si>
  <si>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</si>
  <si>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</si>
  <si>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</si>
  <si>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</si>
  <si>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</si>
  <si>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</si>
  <si>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</si>
  <si>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</si>
  <si>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</si>
  <si>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</si>
  <si>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</si>
  <si>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</si>
  <si>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</si>
  <si>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</si>
  <si>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</si>
  <si>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</si>
  <si>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</si>
  <si>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</si>
  <si>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</si>
  <si>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</si>
  <si>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</si>
  <si>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</si>
  <si>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</si>
  <si>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</si>
  <si>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</si>
  <si>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</si>
  <si>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</si>
  <si>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</si>
  <si>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</si>
  <si>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</si>
  <si>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</si>
  <si>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</si>
  <si>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</si>
  <si>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</si>
  <si>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</si>
  <si>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</si>
  <si>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</si>
  <si>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</si>
  <si>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</si>
  <si>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</si>
  <si>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</si>
  <si>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</si>
  <si>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</si>
  <si>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</si>
  <si>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</si>
  <si>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</si>
  <si>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</si>
  <si>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</si>
  <si>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</si>
  <si>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</si>
  <si>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</si>
  <si>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</si>
  <si>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</si>
  <si>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</si>
  <si>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</si>
  <si>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</si>
  <si>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</si>
  <si>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</si>
  <si>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</si>
  <si>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</si>
  <si>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</si>
  <si>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</si>
  <si>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</si>
  <si>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</si>
  <si>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</si>
  <si>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</si>
  <si>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</si>
  <si>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</si>
  <si>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</si>
  <si>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</si>
  <si>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</si>
  <si>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</si>
  <si>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</si>
  <si>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</si>
  <si>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</si>
  <si>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</si>
  <si>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</si>
  <si>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</si>
  <si>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</si>
  <si>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</si>
  <si>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</si>
  <si>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</si>
  <si>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</si>
  <si>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</si>
  <si>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</si>
  <si>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</si>
  <si>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</si>
  <si>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</si>
  <si>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</si>
  <si>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</si>
  <si>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</si>
  <si>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</si>
  <si>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</si>
  <si>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</si>
  <si>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</si>
  <si>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</si>
  <si>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</si>
  <si>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</si>
  <si>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</si>
  <si>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</si>
  <si>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</si>
  <si>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</si>
  <si>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</si>
  <si>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</si>
  <si>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</si>
  <si>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</si>
  <si>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</si>
  <si>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</si>
  <si>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</si>
  <si>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</si>
  <si>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</si>
  <si>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</si>
  <si>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</si>
  <si>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</si>
  <si>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</si>
  <si>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</si>
  <si>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</si>
  <si>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</si>
  <si>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</si>
  <si>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</si>
  <si>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</si>
  <si>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</si>
  <si>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</si>
  <si>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</si>
  <si>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</si>
  <si>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</si>
  <si>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</si>
  <si>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</si>
  <si>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</si>
  <si>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</si>
  <si>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</si>
  <si>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</si>
  <si>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</si>
  <si>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</si>
  <si>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</si>
  <si>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</si>
  <si>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</si>
  <si>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</si>
  <si>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</si>
  <si>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</si>
  <si>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</si>
  <si>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</si>
  <si>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</si>
  <si>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</si>
  <si>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</si>
  <si>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</si>
  <si>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</si>
  <si>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</si>
  <si>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</si>
  <si>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</si>
  <si>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</si>
  <si>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</si>
  <si>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</si>
  <si>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</si>
  <si>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</si>
  <si>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</si>
  <si>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</si>
  <si>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</si>
  <si>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</si>
  <si>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</si>
  <si>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</si>
  <si>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</si>
  <si>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</si>
  <si>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</si>
  <si>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</si>
  <si>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</si>
  <si>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</si>
  <si>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</si>
  <si>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</si>
  <si>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</si>
  <si>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</si>
  <si>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</si>
  <si>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</si>
  <si>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</si>
  <si>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</si>
  <si>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</si>
  <si>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</si>
  <si>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</si>
  <si>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</si>
  <si>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</si>
  <si>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</si>
  <si>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</si>
  <si>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</si>
  <si>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</si>
  <si>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</si>
  <si>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</si>
  <si>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</si>
  <si>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</si>
  <si>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</si>
  <si>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</si>
  <si>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</si>
  <si>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</si>
  <si>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</si>
  <si>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</si>
  <si>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</si>
  <si>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</si>
  <si>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</si>
  <si>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</si>
  <si>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</si>
  <si>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</si>
  <si>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</si>
  <si>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</si>
  <si>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</si>
  <si>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</si>
  <si>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</si>
  <si>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</si>
  <si>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</si>
  <si>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</si>
  <si>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</si>
  <si>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</si>
  <si>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</si>
  <si>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</si>
  <si>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</si>
  <si>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</si>
  <si>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</si>
  <si>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</si>
  <si>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</si>
  <si>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</si>
  <si>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</si>
  <si>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</si>
  <si>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</si>
  <si>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</si>
  <si>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</si>
  <si>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</si>
  <si>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</si>
  <si>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</si>
  <si>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</si>
  <si>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</si>
  <si>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</si>
  <si>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</si>
  <si>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</si>
  <si>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</si>
  <si>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</si>
  <si>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</si>
  <si>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</si>
  <si>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</si>
  <si>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</si>
  <si>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</si>
  <si>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</si>
  <si>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</si>
  <si>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</si>
  <si>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</si>
  <si>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</si>
  <si>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</si>
  <si>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</si>
  <si>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</si>
  <si>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</si>
  <si>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</si>
  <si>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</si>
  <si>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</si>
  <si>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</si>
  <si>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</si>
  <si>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</si>
  <si>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</si>
  <si>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</si>
  <si>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</si>
  <si>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</si>
  <si>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</si>
  <si>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</si>
  <si>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</si>
  <si>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</si>
  <si>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</si>
  <si>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</si>
  <si>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</si>
  <si>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</si>
  <si>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</si>
  <si>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</si>
  <si>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</si>
  <si>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</si>
  <si>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</si>
  <si>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</si>
  <si>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</si>
  <si>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</si>
  <si>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</si>
  <si>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</si>
  <si>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</si>
  <si>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</si>
  <si>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</si>
  <si>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</si>
  <si>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</si>
  <si>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</si>
  <si>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</si>
  <si>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</si>
  <si>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</si>
  <si>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</si>
  <si>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</si>
  <si>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</si>
  <si>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</si>
  <si>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</si>
  <si>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</si>
  <si>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</si>
  <si>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</si>
  <si>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</si>
  <si>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</si>
  <si>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</si>
  <si>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</si>
  <si>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</si>
  <si>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</si>
  <si>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</si>
  <si>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</si>
  <si>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</si>
  <si>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</si>
  <si>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</si>
  <si>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</si>
  <si>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</si>
  <si>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</si>
  <si>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</si>
  <si>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</si>
  <si>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</si>
  <si>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</si>
  <si>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</si>
  <si>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</si>
  <si>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</si>
  <si>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</si>
  <si>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</si>
  <si>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</si>
  <si>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</si>
  <si>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</si>
  <si>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</si>
  <si>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</si>
  <si>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</si>
  <si>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</si>
  <si>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</si>
  <si>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</si>
  <si>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</si>
  <si>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</si>
  <si>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</si>
  <si>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</si>
  <si>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</si>
  <si>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</si>
  <si>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</si>
  <si>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</si>
  <si>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</si>
  <si>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</si>
  <si>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</si>
  <si>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</si>
  <si>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</si>
  <si>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</si>
  <si>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</si>
  <si>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</si>
  <si>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</si>
  <si>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</si>
  <si>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</si>
  <si>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</si>
  <si>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</si>
  <si>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</si>
  <si>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</si>
  <si>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</si>
  <si>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</si>
  <si>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</si>
  <si>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</si>
  <si>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</si>
  <si>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</si>
  <si>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</si>
  <si>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</si>
  <si>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</si>
  <si>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</si>
  <si>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</si>
  <si>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</si>
  <si>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</si>
  <si>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</si>
  <si>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</si>
  <si>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</si>
  <si>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</si>
  <si>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</si>
  <si>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</si>
  <si>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</si>
  <si>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</si>
  <si>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</si>
  <si>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</si>
  <si>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</si>
  <si>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</si>
  <si>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</si>
  <si>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</si>
  <si>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</si>
  <si>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</si>
  <si>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</si>
  <si>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</si>
  <si>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</si>
  <si>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</si>
  <si>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</si>
  <si>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</si>
  <si>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</si>
  <si>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</si>
  <si>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</si>
  <si>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</si>
  <si>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</si>
  <si>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</si>
  <si>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</si>
  <si>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</si>
  <si>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</si>
  <si>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</si>
  <si>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</si>
  <si>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</si>
  <si>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</si>
  <si>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</si>
  <si>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</si>
  <si>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</si>
  <si>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</si>
  <si>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</si>
  <si>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</si>
  <si>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</si>
  <si>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</si>
  <si>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</si>
  <si>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</si>
  <si>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</si>
  <si>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</si>
  <si>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</si>
  <si>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</si>
  <si>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</si>
  <si>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</si>
  <si>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</si>
  <si>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</si>
  <si>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</si>
  <si>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</si>
  <si>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</si>
  <si>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</si>
  <si>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</si>
  <si>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</si>
  <si>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</si>
  <si>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</si>
  <si>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</si>
  <si>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</si>
  <si>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</si>
  <si>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</si>
  <si>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</si>
  <si>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</si>
  <si>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</si>
  <si>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</si>
  <si>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</si>
  <si>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</si>
  <si>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</si>
  <si>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</si>
  <si>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</si>
  <si>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</si>
  <si>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</si>
  <si>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</si>
  <si>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</si>
  <si>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</si>
  <si>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</si>
  <si>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</si>
  <si>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</si>
  <si>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</si>
  <si>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</si>
  <si>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</si>
  <si>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</si>
  <si>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</si>
  <si>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</si>
  <si>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</si>
  <si>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</si>
  <si>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</si>
  <si>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</si>
  <si>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</si>
  <si>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</si>
  <si>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</si>
  <si>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</si>
  <si>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</si>
  <si>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</si>
  <si>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</si>
  <si>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</si>
  <si>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</si>
  <si>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</si>
  <si>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</si>
  <si>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</si>
  <si>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</si>
  <si>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</si>
  <si>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</si>
  <si>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</si>
  <si>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</si>
  <si>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</si>
  <si>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</si>
  <si>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</si>
  <si>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</si>
  <si>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</si>
  <si>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</si>
  <si>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</si>
  <si>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</si>
  <si>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</si>
  <si>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</si>
  <si>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</si>
  <si>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</si>
  <si>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</si>
  <si>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</si>
  <si>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</si>
  <si>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</si>
  <si>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</si>
  <si>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</si>
  <si>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</si>
  <si>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</si>
  <si>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</si>
  <si>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</si>
  <si>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</si>
  <si>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</si>
  <si>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</si>
  <si>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</si>
  <si>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</si>
  <si>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</si>
  <si>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</si>
  <si>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</si>
  <si>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</si>
  <si>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</si>
  <si>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</si>
  <si>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</si>
  <si>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</si>
  <si>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</si>
  <si>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</si>
  <si>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</si>
  <si>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</si>
  <si>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</si>
  <si>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</si>
  <si>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</si>
  <si>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</si>
  <si>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</si>
  <si>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</si>
  <si>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</si>
  <si>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</si>
  <si>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</si>
  <si>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</si>
  <si>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</si>
  <si>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</si>
  <si>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</si>
  <si>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</si>
  <si>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</si>
  <si>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</si>
  <si>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</si>
  <si>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</si>
  <si>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</si>
  <si>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</si>
  <si>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</si>
  <si>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</si>
  <si>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</si>
  <si>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</si>
  <si>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</si>
  <si>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</si>
  <si>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</si>
  <si>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</si>
  <si>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</si>
  <si>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</si>
  <si>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</si>
  <si>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</si>
  <si>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</si>
  <si>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</si>
  <si>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</si>
  <si>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</si>
  <si>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</si>
  <si>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</si>
  <si>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</si>
  <si>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</si>
  <si>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</si>
  <si>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</si>
  <si>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</si>
  <si>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</si>
  <si>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</si>
  <si>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</si>
  <si>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</si>
  <si>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</si>
  <si>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</si>
  <si>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</si>
  <si>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</si>
  <si>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</si>
  <si>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</si>
  <si>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</si>
  <si>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</si>
  <si>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</si>
  <si>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</si>
  <si>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</si>
  <si>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</si>
  <si>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</si>
  <si>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</si>
  <si>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</si>
  <si>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</si>
  <si>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</si>
  <si>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</si>
  <si>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</si>
  <si>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</si>
  <si>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</si>
  <si>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</si>
  <si>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</si>
  <si>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</si>
  <si>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</si>
  <si>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</si>
  <si>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</si>
  <si>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</si>
  <si>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</si>
  <si>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</si>
  <si>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</si>
  <si>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</si>
  <si>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</si>
  <si>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</si>
  <si>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</si>
  <si>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</si>
  <si>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</si>
  <si>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</si>
  <si>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</si>
  <si>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</si>
  <si>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</si>
  <si>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</si>
  <si>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</si>
  <si>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</si>
  <si>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</si>
  <si>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</si>
  <si>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</si>
  <si>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</si>
  <si>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</si>
  <si>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</si>
  <si>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</si>
  <si>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</si>
  <si>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</si>
  <si>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</si>
  <si>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</si>
  <si>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</si>
  <si>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</si>
  <si>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</si>
  <si>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</si>
  <si>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</si>
  <si>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</si>
  <si>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</si>
  <si>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</si>
  <si>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</si>
  <si>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</si>
  <si>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</si>
  <si>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</si>
  <si>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</si>
  <si>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</si>
  <si>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</si>
  <si>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</si>
  <si>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</si>
  <si>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</si>
  <si>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</si>
  <si>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</si>
  <si>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</si>
  <si>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</si>
  <si>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</si>
  <si>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</si>
  <si>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</si>
  <si>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</si>
  <si>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</si>
  <si>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</si>
  <si>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</si>
  <si>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</si>
  <si>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</si>
  <si>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</si>
  <si>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</si>
  <si>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</si>
  <si>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</si>
  <si>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</si>
  <si>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</si>
  <si>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</si>
  <si>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</si>
  <si>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</si>
  <si>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</si>
  <si>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</si>
  <si>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</si>
  <si>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</si>
  <si>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</si>
  <si>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</si>
  <si>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</si>
  <si>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</si>
  <si>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</si>
  <si>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</si>
  <si>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</si>
  <si>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</si>
  <si>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</si>
  <si>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</si>
  <si>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</si>
  <si>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</si>
  <si>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</si>
  <si>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</si>
  <si>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</si>
  <si>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</si>
  <si>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</si>
  <si>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</si>
  <si>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</si>
  <si>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</si>
  <si>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</si>
  <si>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</si>
  <si>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</si>
  <si>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</si>
  <si>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</si>
  <si>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</si>
  <si>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</si>
  <si>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</si>
  <si>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</si>
  <si>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</si>
  <si>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</si>
  <si>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</si>
  <si>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</si>
  <si>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</si>
  <si>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</si>
  <si>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</si>
  <si>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</si>
  <si>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</si>
  <si>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</si>
  <si>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</si>
  <si>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</si>
  <si>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</si>
  <si>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</si>
  <si>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</si>
  <si>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</si>
  <si>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</si>
  <si>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</si>
  <si>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</si>
  <si>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</si>
  <si>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</si>
  <si>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</si>
  <si>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</si>
  <si>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</si>
  <si>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</si>
  <si>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</si>
  <si>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</si>
  <si>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</si>
  <si>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</si>
  <si>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</si>
  <si>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</si>
  <si>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</si>
  <si>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</si>
  <si>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</si>
  <si>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</si>
  <si>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</si>
  <si>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</si>
  <si>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</si>
  <si>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</si>
  <si>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</si>
  <si>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</si>
  <si>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</si>
  <si>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</si>
  <si>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</si>
  <si>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</si>
  <si>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</si>
  <si>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</si>
  <si>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</si>
  <si>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</si>
  <si>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</si>
  <si>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</si>
  <si>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</si>
  <si>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</si>
  <si>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</si>
  <si>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</si>
  <si>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</si>
  <si>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</si>
  <si>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</si>
  <si>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</si>
  <si>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</si>
  <si>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</si>
  <si>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</si>
  <si>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</si>
  <si>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</si>
  <si>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</si>
  <si>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</si>
  <si>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</si>
  <si>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</si>
  <si>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</si>
  <si>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</si>
  <si>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</si>
  <si>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</si>
  <si>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</si>
  <si>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</si>
  <si>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</si>
  <si>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</si>
  <si>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</si>
  <si>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</si>
  <si>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</si>
  <si>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</si>
  <si>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</si>
  <si>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</si>
  <si>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</si>
  <si>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</si>
  <si>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</si>
  <si>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</si>
  <si>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</si>
  <si>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</si>
  <si>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</si>
  <si>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</si>
  <si>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</si>
  <si>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</si>
  <si>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</si>
  <si>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</si>
  <si>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</si>
  <si>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</si>
  <si>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</si>
  <si>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</si>
  <si>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</si>
  <si>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</si>
  <si>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</si>
  <si>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</si>
  <si>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</si>
  <si>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</si>
  <si>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</si>
  <si>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</si>
  <si>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</si>
  <si>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</si>
  <si>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</si>
  <si>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</si>
  <si>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</si>
  <si>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</si>
  <si>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</si>
  <si>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</si>
  <si>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</si>
  <si>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</si>
  <si>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</si>
  <si>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</si>
  <si>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</si>
  <si>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</si>
  <si>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</si>
  <si>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</si>
  <si>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</si>
  <si>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</si>
  <si>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</si>
  <si>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</si>
  <si>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</si>
  <si>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</si>
  <si>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</si>
  <si>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</si>
  <si>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</si>
  <si>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</si>
  <si>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</si>
  <si>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</si>
  <si>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</si>
  <si>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</si>
  <si>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</si>
  <si>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</si>
  <si>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</si>
  <si>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</si>
  <si>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</si>
  <si>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</si>
  <si>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</si>
  <si>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</si>
  <si>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</si>
  <si>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</si>
  <si>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</si>
  <si>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</si>
  <si>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</si>
  <si>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</si>
  <si>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</si>
  <si>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</si>
  <si>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</si>
  <si>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</si>
  <si>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</si>
  <si>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</si>
  <si>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</si>
  <si>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</si>
  <si>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</si>
  <si>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</si>
  <si>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</si>
  <si>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</si>
  <si>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</si>
  <si>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</si>
  <si>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</si>
  <si>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</si>
  <si>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</si>
  <si>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</si>
  <si>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</si>
  <si>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</si>
  <si>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</si>
  <si>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</si>
  <si>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</si>
  <si>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</si>
  <si>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</si>
  <si>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</si>
  <si>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</si>
  <si>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</si>
  <si>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</si>
  <si>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</si>
  <si>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</si>
  <si>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</si>
  <si>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</si>
  <si>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</si>
  <si>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</si>
  <si>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</si>
  <si>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</si>
  <si>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</si>
  <si>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</si>
  <si>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</si>
  <si>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</si>
  <si>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</si>
  <si>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</si>
  <si>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</si>
  <si>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</si>
  <si>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</si>
  <si>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</si>
  <si>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</si>
  <si>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</si>
  <si>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</si>
  <si>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</si>
  <si>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</si>
  <si>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</si>
  <si>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</si>
  <si>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</si>
  <si>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</si>
  <si>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</si>
  <si>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</si>
  <si>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</si>
  <si>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</si>
  <si>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</si>
  <si>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</si>
  <si>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</si>
  <si>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</si>
  <si>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</si>
  <si>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</si>
  <si>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</si>
  <si>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</si>
  <si>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</si>
  <si>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</si>
  <si>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</si>
  <si>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</si>
  <si>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</si>
  <si>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</si>
  <si>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</si>
  <si>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</si>
  <si>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</si>
  <si>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</si>
  <si>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</si>
  <si>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</si>
  <si>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</si>
  <si>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</si>
  <si>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</si>
  <si>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</si>
  <si>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</si>
  <si>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</si>
  <si>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</si>
  <si>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</si>
  <si>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</si>
  <si>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</si>
  <si>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</si>
  <si>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</si>
  <si>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</si>
  <si>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</si>
  <si>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</si>
  <si>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</si>
  <si>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</si>
  <si>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</si>
  <si>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</si>
  <si>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</si>
  <si>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</si>
  <si>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</si>
  <si>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</si>
  <si>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</si>
  <si>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</si>
  <si>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</si>
  <si>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</si>
  <si>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</si>
  <si>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</si>
  <si>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</si>
  <si>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</si>
  <si>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</si>
  <si>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</si>
  <si>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</si>
  <si>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</si>
  <si>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</si>
  <si>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</si>
  <si>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</si>
  <si>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</si>
  <si>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</si>
  <si>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</si>
  <si>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</si>
  <si>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</si>
  <si>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</si>
  <si>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</si>
  <si>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</si>
  <si>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</si>
  <si>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</si>
  <si>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</si>
  <si>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</si>
  <si>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</si>
  <si>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</si>
  <si>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</si>
  <si>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</si>
  <si>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</si>
  <si>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</si>
  <si>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</si>
  <si>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</si>
  <si>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</si>
  <si>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</si>
  <si>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</si>
  <si>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</si>
  <si>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</si>
  <si>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</si>
  <si>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</si>
  <si>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</si>
  <si>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</si>
  <si>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</si>
  <si>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</si>
  <si>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</si>
  <si>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</si>
  <si>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</si>
  <si>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</si>
  <si>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</si>
  <si>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</si>
  <si>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</si>
  <si>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</si>
  <si>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</si>
  <si>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</si>
  <si>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</si>
  <si>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</si>
  <si>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</si>
  <si>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</si>
  <si>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</si>
  <si>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</si>
  <si>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</si>
  <si>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</si>
  <si>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</si>
  <si>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</si>
  <si>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</si>
  <si>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</si>
  <si>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</si>
  <si>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</si>
  <si>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</si>
  <si>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</si>
  <si>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</si>
  <si>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</si>
  <si>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</si>
  <si>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</si>
  <si>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</si>
  <si>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</si>
  <si>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</si>
  <si>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</si>
  <si>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</si>
  <si>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</si>
  <si>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</si>
  <si>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</si>
  <si>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</si>
  <si>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</si>
  <si>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</si>
  <si>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</si>
  <si>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</si>
  <si>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</si>
  <si>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</si>
  <si>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</si>
  <si>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</si>
  <si>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</si>
  <si>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</si>
  <si>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</si>
  <si>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</si>
  <si>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</si>
  <si>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</si>
  <si>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</si>
  <si>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</si>
  <si>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</si>
  <si>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</si>
  <si>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</si>
  <si>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</si>
  <si>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</si>
  <si>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</si>
  <si>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</si>
  <si>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</si>
  <si>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</si>
  <si>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</si>
  <si>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</si>
  <si>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</si>
  <si>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</si>
  <si>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</si>
  <si>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</si>
  <si>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</si>
  <si>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</si>
  <si>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</si>
  <si>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</si>
  <si>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</si>
  <si>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</si>
  <si>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</si>
  <si>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</si>
  <si>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</si>
  <si>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</si>
  <si>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</si>
  <si>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</si>
  <si>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</si>
  <si>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</si>
  <si>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</si>
  <si>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</si>
  <si>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</si>
  <si>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</si>
  <si>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</si>
  <si>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</si>
  <si>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</si>
  <si>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</si>
  <si>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</si>
  <si>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</si>
  <si>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</si>
  <si>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</si>
  <si>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</si>
  <si>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</si>
  <si>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</si>
  <si>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</si>
  <si>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</si>
  <si>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</si>
  <si>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</si>
  <si>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</si>
  <si>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</si>
  <si>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</si>
  <si>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</si>
  <si>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</si>
  <si>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</si>
  <si>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</si>
  <si>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</si>
  <si>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</si>
  <si>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</si>
  <si>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</si>
  <si>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</si>
  <si>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</si>
  <si>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</si>
  <si>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</si>
  <si>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</si>
  <si>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</si>
  <si>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</si>
  <si>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</si>
  <si>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</si>
  <si>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</si>
  <si>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</si>
  <si>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</si>
  <si>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</si>
  <si>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</si>
  <si>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</si>
  <si>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</si>
  <si>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</si>
  <si>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</si>
  <si>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</si>
  <si>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</si>
  <si>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</si>
  <si>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</si>
  <si>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</si>
  <si>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</si>
  <si>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</si>
  <si>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</si>
  <si>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</si>
  <si>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</si>
  <si>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</si>
  <si>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</si>
  <si>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</si>
  <si>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</si>
  <si>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</si>
  <si>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</si>
  <si>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</si>
  <si>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</si>
  <si>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</si>
  <si>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</si>
  <si>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</si>
  <si>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</si>
  <si>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</si>
  <si>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</si>
  <si>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</si>
  <si>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</si>
  <si>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</si>
  <si>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</si>
  <si>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</si>
  <si>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</si>
  <si>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</si>
  <si>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</si>
  <si>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</si>
  <si>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</si>
  <si>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</si>
  <si>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</si>
  <si>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</si>
  <si>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</si>
  <si>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</si>
  <si>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</si>
  <si>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</si>
  <si>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</si>
  <si>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</si>
  <si>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</si>
  <si>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</si>
  <si>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</si>
  <si>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</si>
  <si>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</si>
  <si>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</si>
  <si>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</si>
  <si>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</si>
  <si>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</si>
  <si>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</si>
  <si>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</si>
  <si>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</si>
  <si>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</si>
  <si>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</si>
  <si>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</si>
  <si>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</si>
  <si>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</si>
  <si>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</si>
  <si>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</si>
  <si>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</si>
  <si>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</si>
  <si>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</si>
  <si>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</si>
  <si>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</si>
  <si>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</si>
  <si>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</si>
  <si>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</si>
  <si>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</si>
  <si>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</si>
  <si>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</si>
  <si>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</si>
  <si>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</si>
  <si>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</si>
  <si>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</si>
  <si>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</si>
  <si>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</si>
  <si>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</si>
  <si>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</si>
  <si>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</si>
  <si>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</si>
  <si>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</si>
  <si>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</si>
  <si>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</si>
  <si>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</si>
  <si>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</si>
  <si>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</si>
  <si>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</si>
  <si>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</si>
  <si>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</si>
  <si>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</si>
  <si>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</si>
  <si>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</si>
  <si>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</si>
  <si>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</si>
  <si>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</si>
  <si>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</si>
  <si>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</si>
  <si>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</si>
  <si>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</si>
  <si>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</si>
  <si>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</si>
  <si>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</si>
  <si>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</si>
  <si>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</si>
  <si>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</si>
  <si>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</si>
  <si>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</si>
  <si>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</si>
  <si>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</si>
  <si>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</si>
  <si>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</si>
  <si>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</si>
  <si>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</si>
  <si>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</si>
  <si>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</si>
  <si>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</si>
  <si>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</si>
  <si>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</si>
  <si>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</si>
  <si>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</si>
  <si>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</si>
  <si>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</si>
  <si>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</si>
  <si>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</si>
  <si>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</si>
  <si>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</si>
  <si>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</si>
  <si>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</si>
  <si>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</si>
  <si>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</si>
  <si>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</si>
  <si>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</si>
  <si>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</si>
  <si>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</si>
  <si>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</si>
  <si>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</si>
  <si>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</si>
  <si>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</si>
  <si>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</si>
  <si>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</si>
  <si>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</si>
  <si>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</si>
  <si>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</si>
  <si>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</si>
  <si>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</si>
  <si>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</si>
  <si>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</si>
  <si>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</si>
  <si>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</si>
  <si>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</si>
  <si>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</si>
  <si>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</si>
  <si>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</si>
  <si>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</si>
  <si>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</si>
  <si>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</si>
  <si>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</si>
  <si>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</si>
  <si>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</si>
  <si>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</si>
  <si>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</si>
  <si>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</si>
  <si>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</si>
  <si>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</si>
  <si>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</si>
  <si>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</si>
  <si>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</si>
  <si>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</si>
  <si>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</si>
  <si>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</si>
  <si>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</si>
  <si>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</si>
  <si>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</si>
  <si>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</si>
  <si>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</si>
  <si>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</si>
  <si>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</si>
  <si>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</si>
  <si>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</si>
  <si>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</si>
  <si>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</si>
  <si>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</si>
  <si>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</si>
  <si>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</si>
  <si>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</si>
  <si>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</si>
  <si>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</si>
  <si>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</si>
  <si>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</si>
  <si>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</si>
  <si>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</si>
  <si>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</si>
  <si>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</si>
  <si>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</si>
  <si>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</si>
  <si>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</si>
  <si>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</si>
  <si>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</si>
  <si>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</si>
  <si>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</si>
  <si>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</si>
  <si>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</si>
  <si>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</si>
  <si>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</si>
  <si>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</si>
  <si>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</si>
  <si>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</si>
  <si>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</si>
  <si>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</si>
  <si>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</si>
  <si>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</si>
  <si>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</si>
  <si>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</si>
  <si>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</si>
  <si>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</si>
  <si>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</si>
  <si>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</si>
  <si>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</si>
  <si>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</si>
  <si>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</si>
  <si>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</si>
  <si>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</si>
  <si>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</si>
  <si>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</si>
  <si>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</si>
  <si>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</si>
  <si>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</si>
  <si>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</si>
  <si>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</si>
  <si>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</si>
  <si>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</si>
  <si>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</si>
  <si>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</si>
  <si>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</si>
  <si>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</si>
  <si>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</si>
  <si>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</si>
  <si>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</si>
  <si>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</si>
  <si>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</si>
  <si>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</si>
  <si>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</si>
  <si>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</si>
  <si>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</si>
  <si>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</si>
  <si>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</si>
  <si>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</si>
  <si>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</si>
  <si>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</si>
  <si>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</si>
  <si>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</si>
  <si>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</si>
  <si>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</si>
  <si>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</si>
  <si>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</si>
  <si>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</si>
  <si>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</si>
  <si>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</si>
  <si>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</si>
  <si>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</si>
  <si>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</si>
  <si>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</si>
  <si>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</si>
  <si>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</si>
  <si>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</si>
  <si>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</si>
  <si>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</si>
  <si>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</si>
  <si>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</si>
  <si>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</si>
  <si>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</si>
  <si>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</si>
  <si>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</si>
  <si>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</si>
  <si>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</si>
  <si>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</si>
  <si>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</si>
  <si>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</si>
  <si>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</si>
  <si>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</si>
  <si>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</si>
  <si>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</si>
  <si>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</si>
  <si>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</si>
  <si>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</si>
  <si>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</si>
  <si>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</si>
  <si>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</si>
  <si>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</si>
  <si>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</si>
  <si>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</si>
  <si>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</si>
  <si>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</si>
  <si>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</si>
  <si>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</si>
  <si>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</si>
  <si>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</si>
  <si>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</si>
  <si>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</si>
  <si>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</si>
  <si>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</si>
  <si>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</si>
  <si>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</si>
  <si>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</si>
  <si>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</si>
  <si>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</si>
  <si>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</si>
  <si>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</si>
  <si>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</si>
  <si>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</si>
  <si>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</si>
  <si>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</si>
  <si>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</si>
  <si>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</si>
  <si>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</si>
  <si>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</si>
  <si>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</si>
  <si>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</si>
  <si>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</si>
  <si>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</si>
  <si>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</si>
  <si>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</si>
  <si>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</si>
  <si>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</si>
  <si>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</si>
  <si>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</si>
  <si>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</si>
  <si>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</si>
  <si>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</si>
  <si>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</si>
  <si>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</si>
  <si>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</si>
  <si>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</si>
  <si>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</si>
  <si>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</si>
  <si>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</si>
  <si>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</si>
  <si>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</si>
  <si>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</si>
  <si>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</si>
  <si>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</si>
  <si>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</si>
  <si>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</si>
  <si>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</si>
  <si>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</si>
  <si>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</si>
  <si>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</si>
  <si>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</si>
  <si>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</si>
  <si>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</si>
  <si>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</si>
  <si>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</si>
  <si>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</si>
  <si>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</si>
  <si>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</si>
  <si>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</si>
  <si>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</si>
  <si>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</si>
  <si>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</si>
  <si>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</si>
  <si>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</si>
  <si>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</si>
  <si>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</si>
  <si>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</si>
  <si>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</si>
  <si>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</si>
  <si>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</si>
  <si>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</si>
  <si>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</si>
  <si>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</si>
  <si>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</si>
  <si>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</si>
  <si>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</si>
  <si>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</si>
  <si>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</si>
  <si>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</si>
  <si>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</si>
  <si>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</si>
  <si>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</si>
  <si>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</si>
  <si>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</si>
  <si>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</si>
  <si>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</si>
  <si>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</si>
  <si>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</si>
  <si>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</si>
  <si>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</si>
  <si>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</si>
  <si>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</si>
  <si>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</si>
  <si>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</si>
  <si>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</si>
  <si>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</si>
  <si>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</si>
  <si>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</si>
  <si>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</si>
  <si>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</si>
  <si>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</si>
  <si>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</si>
  <si>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</si>
  <si>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</si>
  <si>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</si>
  <si>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</si>
  <si>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</si>
  <si>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</si>
  <si>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</si>
  <si>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</si>
  <si>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</si>
  <si>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</si>
  <si>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</si>
  <si>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</si>
  <si>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</si>
  <si>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</si>
  <si>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</si>
  <si>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</si>
  <si>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</si>
  <si>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</si>
  <si>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</si>
  <si>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</si>
  <si>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</si>
  <si>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</si>
  <si>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</si>
  <si>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</si>
  <si>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</si>
  <si>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</si>
  <si>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</si>
  <si>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</si>
  <si>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</si>
  <si>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</si>
  <si>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</si>
  <si>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</si>
  <si>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</si>
  <si>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</si>
  <si>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</si>
  <si>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</si>
  <si>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</si>
  <si>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</si>
  <si>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</si>
  <si>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</si>
  <si>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</si>
  <si>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</si>
  <si>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</si>
  <si>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</si>
  <si>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</si>
  <si>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</si>
  <si>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</si>
  <si>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</si>
  <si>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</si>
  <si>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</si>
  <si>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</si>
  <si>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</si>
  <si>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</si>
  <si>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</si>
  <si>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</si>
  <si>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</si>
  <si>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</si>
  <si>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</si>
  <si>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</si>
  <si>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</si>
  <si>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</si>
  <si>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</si>
  <si>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</si>
  <si>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</si>
  <si>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</si>
  <si>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</si>
  <si>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</si>
  <si>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</si>
  <si>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</si>
  <si>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</si>
  <si>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</si>
  <si>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</si>
  <si>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</si>
  <si>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</si>
  <si>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</si>
  <si>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</si>
  <si>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</si>
  <si>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</si>
  <si>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</si>
  <si>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</si>
  <si>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</si>
  <si>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</si>
  <si>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</si>
  <si>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</si>
  <si>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</si>
  <si>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</si>
  <si>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</si>
  <si>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</si>
  <si>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</si>
  <si>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</si>
  <si>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</si>
  <si>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</si>
  <si>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</si>
  <si>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</si>
  <si>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</si>
  <si>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</si>
  <si>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</si>
  <si>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</si>
  <si>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</si>
  <si>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</si>
  <si>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</si>
  <si>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</si>
  <si>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</si>
  <si>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</si>
  <si>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</si>
  <si>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</si>
  <si>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</si>
  <si>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</si>
  <si>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</si>
  <si>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</si>
  <si>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</si>
  <si>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</si>
  <si>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</si>
  <si>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</si>
  <si>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</si>
  <si>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</si>
  <si>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</si>
  <si>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</si>
  <si>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</si>
  <si>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</si>
  <si>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</si>
  <si>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</si>
  <si>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</si>
  <si>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</si>
  <si>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</si>
  <si>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</si>
  <si>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</si>
  <si>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</si>
  <si>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</si>
  <si>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</si>
  <si>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</si>
  <si>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</si>
  <si>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</si>
  <si>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</si>
  <si>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</si>
  <si>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</si>
  <si>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</si>
  <si>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</si>
  <si>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</si>
  <si>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</si>
  <si>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</si>
  <si>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</si>
  <si>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</si>
  <si>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</si>
  <si>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</si>
  <si>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</si>
  <si>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</si>
  <si>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</si>
  <si>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</si>
  <si>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</si>
  <si>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</si>
  <si>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</si>
  <si>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</si>
  <si>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</si>
  <si>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</si>
  <si>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</si>
  <si>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</si>
  <si>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</si>
  <si>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</si>
  <si>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</si>
  <si>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</si>
  <si>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</si>
  <si>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</si>
  <si>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</si>
  <si>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</si>
  <si>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</si>
  <si>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</si>
  <si>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</si>
  <si>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</si>
  <si>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</si>
  <si>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</si>
  <si>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</si>
  <si>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</si>
  <si>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</si>
  <si>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</si>
  <si>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</si>
  <si>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</si>
  <si>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</si>
  <si>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</si>
  <si>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</si>
  <si>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</si>
  <si>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</si>
  <si>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</si>
  <si>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</si>
  <si>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</si>
  <si>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</si>
  <si>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</si>
  <si>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</si>
  <si>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</si>
  <si>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</si>
  <si>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</si>
  <si>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</si>
  <si>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</si>
  <si>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</si>
  <si>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</si>
  <si>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</si>
  <si>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</si>
  <si>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</si>
  <si>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</si>
  <si>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</si>
  <si>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</si>
  <si>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</si>
  <si>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</si>
  <si>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</si>
  <si>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</si>
  <si>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</si>
  <si>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</si>
  <si>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</si>
  <si>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</si>
  <si>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</si>
  <si>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</si>
  <si>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</si>
  <si>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</si>
  <si>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</si>
  <si>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</si>
  <si>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</si>
  <si>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</si>
  <si>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</si>
  <si>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</si>
  <si>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</si>
  <si>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</si>
  <si>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</si>
  <si>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</si>
  <si>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</si>
  <si>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</si>
  <si>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</si>
  <si>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</si>
  <si>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</si>
  <si>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</si>
  <si>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</si>
  <si>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</si>
  <si>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</si>
  <si>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</si>
  <si>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</si>
  <si>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</si>
  <si>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</si>
  <si>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</si>
  <si>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</si>
  <si>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</si>
  <si>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</si>
  <si>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</si>
  <si>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</si>
  <si>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</si>
  <si>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</si>
  <si>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</si>
  <si>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</si>
  <si>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</si>
  <si>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</si>
  <si>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</si>
  <si>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</si>
  <si>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</si>
  <si>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</si>
  <si>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</si>
  <si>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</si>
  <si>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</si>
  <si>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</si>
  <si>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</si>
  <si>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</si>
  <si>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</si>
  <si>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</si>
  <si>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</si>
  <si>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</si>
  <si>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</si>
  <si>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</si>
  <si>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</si>
  <si>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</si>
  <si>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</si>
  <si>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</si>
  <si>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</si>
  <si>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</si>
  <si>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</si>
  <si>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</si>
  <si>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</si>
  <si>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</si>
  <si>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</si>
  <si>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</si>
  <si>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</si>
  <si>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</si>
  <si>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</si>
  <si>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</si>
  <si>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</si>
  <si>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</si>
  <si>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</si>
  <si>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</si>
  <si>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</si>
  <si>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</si>
  <si>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</si>
  <si>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</si>
  <si>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</si>
  <si>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</si>
  <si>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</si>
  <si>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</si>
  <si>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</si>
  <si>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</si>
  <si>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</si>
  <si>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</si>
  <si>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</si>
  <si>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</si>
  <si>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</si>
  <si>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</si>
  <si>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</si>
  <si>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</si>
  <si>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</si>
  <si>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</si>
  <si>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</si>
  <si>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</si>
  <si>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</si>
  <si>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</si>
  <si>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</si>
  <si>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</si>
  <si>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</si>
  <si>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</si>
  <si>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</si>
  <si>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</si>
  <si>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</si>
  <si>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</si>
  <si>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</si>
  <si>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</si>
  <si>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</si>
  <si>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</si>
  <si>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</si>
  <si>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</si>
  <si>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</si>
  <si>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</si>
  <si>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</si>
  <si>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</si>
  <si>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</si>
  <si>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</si>
  <si>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</si>
  <si>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</si>
  <si>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</si>
  <si>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</si>
  <si>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</si>
  <si>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</si>
  <si>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</si>
  <si>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</si>
  <si>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</si>
  <si>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</si>
  <si>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</si>
  <si>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</si>
  <si>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</si>
  <si>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</si>
  <si>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</si>
  <si>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</si>
  <si>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</si>
  <si>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</si>
  <si>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</si>
  <si>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</si>
  <si>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</si>
  <si>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</si>
  <si>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</si>
  <si>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</si>
  <si>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</si>
  <si>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</si>
  <si>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</si>
  <si>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</si>
  <si>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</si>
  <si>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</si>
  <si>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</si>
  <si>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</si>
  <si>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</si>
  <si>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</si>
  <si>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</si>
  <si>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</si>
  <si>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</si>
  <si>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</si>
  <si>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</si>
  <si>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</si>
  <si>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</si>
  <si>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</si>
  <si>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</si>
  <si>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</si>
  <si>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</si>
  <si>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</si>
  <si>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</si>
  <si>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</si>
  <si>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</si>
  <si>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</si>
  <si>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</si>
  <si>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</si>
  <si>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</si>
  <si>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</si>
  <si>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</si>
  <si>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</si>
  <si>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</si>
  <si>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</si>
  <si>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</si>
  <si>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</si>
  <si>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</si>
  <si>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</si>
  <si>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</si>
  <si>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</si>
  <si>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</si>
  <si>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</si>
  <si>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</si>
  <si>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</si>
  <si>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</si>
  <si>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</si>
  <si>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</si>
  <si>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</si>
  <si>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</si>
  <si>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</si>
  <si>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</si>
  <si>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</si>
  <si>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</si>
  <si>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</si>
  <si>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</si>
  <si>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</si>
  <si>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</si>
  <si>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</si>
  <si>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</si>
  <si>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</si>
  <si>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</si>
  <si>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</si>
  <si>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</si>
  <si>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</si>
  <si>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</si>
  <si>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</si>
  <si>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</si>
  <si>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</si>
  <si>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</si>
  <si>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</si>
  <si>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</si>
  <si>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</si>
  <si>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</si>
  <si>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</si>
  <si>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</si>
  <si>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</si>
  <si>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</si>
  <si>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</si>
  <si>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</si>
  <si>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</si>
  <si>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</si>
  <si>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</si>
  <si>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</si>
  <si>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</si>
  <si>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</si>
  <si>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</si>
  <si>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</si>
  <si>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</si>
  <si>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</si>
  <si>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</si>
  <si>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</si>
  <si>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</si>
  <si>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</si>
  <si>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</si>
  <si>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</si>
  <si>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</si>
  <si>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</si>
  <si>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</si>
  <si>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</si>
  <si>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</si>
  <si>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</si>
  <si>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</si>
  <si>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</si>
  <si>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</si>
  <si>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</si>
  <si>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</si>
  <si>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</si>
  <si>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</si>
  <si>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</si>
  <si>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</si>
  <si>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</si>
  <si>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</si>
  <si>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</si>
  <si>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</si>
  <si>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</si>
  <si>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</si>
  <si>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</si>
  <si>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</si>
  <si>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</si>
  <si>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</si>
  <si>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</si>
  <si>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</si>
  <si>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</si>
  <si>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</si>
  <si>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</si>
  <si>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</si>
  <si>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</si>
  <si>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</si>
  <si>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</si>
  <si>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</si>
  <si>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</si>
  <si>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</si>
  <si>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</si>
  <si>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</si>
  <si>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</si>
  <si>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</si>
  <si>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</si>
  <si>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</si>
  <si>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</si>
  <si>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</si>
  <si>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</si>
  <si>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</si>
  <si>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</si>
  <si>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</si>
  <si>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</si>
  <si>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</si>
  <si>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</si>
  <si>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</si>
  <si>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</si>
  <si>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</si>
  <si>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</si>
  <si>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</si>
  <si>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</si>
  <si>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</si>
  <si>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</si>
  <si>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</si>
  <si>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</si>
  <si>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</si>
  <si>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</si>
  <si>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</si>
  <si>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</si>
  <si>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</si>
  <si>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</si>
  <si>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</si>
  <si>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</si>
  <si>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</si>
  <si>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</si>
  <si>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</si>
  <si>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</si>
  <si>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</si>
  <si>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</si>
  <si>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</si>
  <si>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</si>
  <si>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</si>
  <si>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</si>
  <si>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</si>
  <si>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</si>
  <si>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</si>
  <si>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</si>
  <si>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</si>
  <si>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</si>
  <si>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</si>
  <si>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</si>
  <si>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</si>
  <si>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</si>
  <si>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</si>
  <si>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</si>
  <si>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</si>
  <si>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</si>
  <si>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</si>
  <si>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</si>
  <si>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</si>
  <si>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</si>
  <si>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</si>
  <si>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</si>
  <si>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</si>
  <si>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</si>
  <si>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</si>
  <si>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</si>
  <si>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</si>
  <si>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</si>
  <si>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</si>
  <si>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</si>
  <si>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</si>
  <si>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</si>
  <si>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</si>
  <si>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</si>
  <si>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</si>
  <si>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</si>
  <si>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</si>
  <si>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</si>
  <si>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</si>
  <si>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</si>
  <si>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</si>
  <si>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</si>
  <si>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</si>
  <si>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</si>
  <si>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</si>
  <si>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</si>
  <si>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</si>
  <si>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</si>
  <si>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</si>
  <si>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</si>
  <si>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</si>
  <si>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</si>
  <si>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</si>
  <si>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</si>
  <si>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</si>
  <si>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</si>
  <si>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</si>
  <si>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</si>
  <si>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</si>
  <si>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</si>
  <si>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</si>
  <si>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</si>
  <si>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</si>
  <si>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</si>
  <si>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</si>
  <si>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</si>
  <si>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</si>
  <si>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</si>
  <si>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</si>
  <si>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</si>
  <si>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</si>
  <si>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</si>
  <si>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</si>
  <si>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</si>
  <si>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</si>
  <si>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</si>
  <si>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</si>
  <si>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</si>
  <si>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</si>
  <si>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</si>
  <si>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</si>
  <si>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</si>
  <si>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</si>
  <si>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</si>
  <si>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</si>
  <si>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</si>
  <si>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</si>
  <si>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</si>
  <si>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</si>
  <si>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</si>
  <si>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</si>
  <si>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</si>
  <si>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</si>
  <si>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</si>
  <si>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</si>
  <si>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</si>
  <si>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</si>
  <si>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</si>
  <si>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</si>
  <si>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</si>
  <si>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</si>
  <si>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</si>
  <si>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</si>
  <si>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</si>
  <si>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</si>
  <si>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</si>
  <si>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</si>
  <si>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</si>
  <si>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</si>
  <si>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</si>
  <si>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</si>
  <si>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</si>
  <si>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</si>
  <si>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</si>
  <si>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</si>
  <si>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</si>
  <si>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</si>
  <si>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</si>
  <si>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</si>
  <si>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</si>
  <si>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</si>
  <si>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</si>
  <si>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</si>
  <si>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</si>
  <si>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</si>
  <si>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</si>
  <si>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</si>
  <si>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</si>
  <si>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</si>
  <si>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</si>
  <si>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</si>
  <si>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</si>
  <si>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</si>
  <si>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</si>
  <si>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</si>
  <si>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</si>
  <si>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</si>
  <si>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</si>
  <si>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</si>
  <si>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</si>
  <si>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</si>
  <si>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</si>
  <si>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</si>
  <si>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</si>
  <si>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</si>
  <si>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</si>
  <si>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</si>
  <si>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</si>
  <si>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</si>
  <si>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</si>
  <si>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</si>
  <si>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</si>
  <si>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</si>
  <si>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</si>
  <si>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</si>
  <si>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</si>
  <si>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</si>
  <si>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</si>
  <si>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</si>
  <si>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</si>
  <si>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</si>
  <si>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</si>
  <si>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</si>
  <si>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</si>
  <si>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</si>
  <si>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</si>
  <si>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</si>
  <si>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</si>
  <si>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</si>
  <si>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</si>
  <si>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</si>
  <si>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</si>
  <si>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</si>
  <si>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</si>
  <si>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</si>
  <si>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</si>
  <si>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</si>
  <si>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</si>
  <si>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</si>
  <si>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</si>
  <si>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</si>
  <si>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</si>
  <si>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</si>
  <si>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</si>
  <si>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</si>
  <si>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</si>
  <si>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</si>
  <si>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</si>
  <si>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</si>
  <si>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</si>
  <si>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</si>
  <si>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</si>
  <si>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</si>
  <si>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</si>
  <si>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</si>
  <si>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</si>
  <si>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</si>
  <si>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</si>
  <si>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</si>
  <si>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</si>
  <si>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</si>
  <si>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</si>
  <si>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</si>
  <si>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</si>
  <si>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</si>
  <si>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</si>
  <si>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</si>
  <si>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</si>
  <si>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</si>
  <si>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</si>
  <si>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</si>
  <si>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</si>
  <si>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</si>
  <si>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</si>
  <si>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</si>
  <si>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</si>
  <si>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</si>
  <si>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</si>
  <si>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</si>
  <si>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</si>
  <si>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</si>
  <si>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</si>
  <si>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</si>
  <si>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</si>
  <si>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</si>
  <si>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</si>
  <si>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</si>
  <si>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</si>
  <si>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</si>
  <si>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</si>
  <si>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</si>
  <si>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</si>
  <si>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</si>
  <si>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</si>
  <si>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</si>
  <si>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</si>
  <si>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</si>
  <si>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</si>
  <si>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</si>
  <si>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</si>
  <si>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</si>
  <si>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</si>
  <si>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</si>
  <si>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</si>
  <si>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</si>
  <si>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</si>
  <si>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</si>
  <si>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</si>
  <si>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</si>
  <si>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</si>
  <si>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</si>
  <si>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</si>
  <si>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</si>
  <si>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</si>
  <si>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</si>
  <si>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</si>
  <si>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</si>
  <si>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</si>
  <si>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</si>
  <si>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</si>
  <si>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</si>
  <si>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</si>
  <si>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</si>
  <si>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</si>
  <si>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</si>
  <si>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</si>
  <si>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</si>
  <si>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</si>
  <si>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</si>
  <si>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</si>
  <si>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</si>
  <si>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</si>
  <si>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</si>
  <si>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</si>
  <si>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</si>
  <si>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</si>
  <si>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</si>
  <si>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</si>
  <si>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</si>
  <si>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</si>
  <si>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</si>
  <si>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</si>
  <si>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</si>
  <si>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</si>
  <si>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</si>
  <si>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</si>
  <si>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</si>
  <si>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</si>
  <si>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</si>
  <si>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</si>
  <si>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</si>
  <si>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</si>
  <si>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</si>
  <si>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</si>
  <si>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</si>
  <si>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</si>
  <si>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</si>
  <si>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</si>
  <si>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</si>
  <si>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</si>
  <si>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</si>
  <si>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</si>
  <si>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</si>
  <si>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</si>
  <si>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</si>
  <si>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</si>
  <si>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</si>
  <si>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</si>
  <si>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</si>
  <si>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</si>
  <si>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</si>
  <si>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</si>
  <si>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</si>
  <si>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</si>
  <si>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</si>
  <si>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</si>
  <si>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</si>
  <si>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</si>
  <si>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</si>
  <si>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</si>
  <si>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</si>
  <si>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</si>
  <si>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</si>
  <si>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</si>
  <si>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</si>
  <si>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</si>
  <si>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</si>
  <si>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</si>
  <si>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</si>
  <si>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</si>
  <si>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</si>
  <si>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</si>
  <si>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</si>
  <si>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</si>
  <si>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</si>
  <si>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</si>
  <si>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</si>
  <si>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</si>
  <si>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</si>
  <si>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</si>
  <si>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</si>
  <si>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</si>
  <si>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</si>
  <si>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</si>
  <si>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</si>
  <si>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</si>
  <si>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</si>
  <si>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</si>
  <si>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</si>
  <si>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</si>
  <si>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</si>
  <si>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</si>
  <si>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</si>
  <si>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</si>
  <si>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</si>
  <si>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</si>
  <si>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</si>
  <si>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</si>
  <si>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</si>
  <si>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</si>
  <si>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</si>
  <si>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</si>
  <si>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</si>
  <si>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</si>
  <si>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</si>
  <si>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</si>
  <si>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</si>
  <si>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</si>
  <si>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</si>
  <si>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</si>
  <si>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</si>
  <si>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</si>
  <si>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</si>
  <si>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</si>
  <si>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</si>
  <si>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</si>
  <si>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</si>
  <si>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</si>
  <si>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</si>
  <si>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</si>
  <si>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</si>
  <si>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</si>
  <si>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</si>
  <si>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</si>
  <si>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</si>
  <si>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</si>
  <si>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</si>
  <si>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</si>
  <si>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</si>
  <si>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</si>
  <si>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</si>
  <si>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</si>
  <si>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</si>
  <si>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</si>
  <si>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</si>
  <si>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</si>
  <si>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</si>
  <si>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</si>
  <si>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</si>
  <si>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</si>
  <si>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</si>
  <si>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</si>
  <si>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</si>
  <si>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</si>
  <si>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</si>
  <si>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</si>
  <si>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</si>
  <si>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</si>
  <si>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</si>
  <si>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</si>
  <si>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</si>
  <si>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</si>
  <si>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</si>
  <si>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</si>
  <si>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</si>
  <si>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</si>
  <si>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</si>
  <si>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</si>
  <si>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</si>
  <si>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</si>
  <si>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</si>
  <si>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</si>
  <si>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</si>
  <si>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</si>
  <si>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</si>
  <si>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</si>
  <si>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</si>
  <si>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</si>
  <si>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</si>
  <si>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</si>
  <si>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</si>
  <si>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</si>
  <si>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</si>
  <si>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</si>
  <si>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</si>
  <si>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</si>
  <si>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</si>
  <si>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</si>
  <si>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</si>
  <si>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</si>
  <si>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</si>
  <si>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</si>
  <si>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</si>
  <si>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</si>
  <si>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</si>
  <si>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</si>
  <si>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</si>
  <si>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</si>
  <si>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</si>
  <si>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</si>
  <si>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</si>
  <si>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</si>
  <si>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</si>
  <si>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</si>
  <si>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</si>
  <si>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</si>
  <si>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</si>
  <si>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</si>
  <si>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</si>
  <si>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</si>
  <si>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</si>
  <si>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</si>
  <si>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</si>
  <si>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</si>
  <si>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</si>
  <si>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</si>
  <si>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</si>
  <si>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</si>
  <si>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</si>
  <si>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</si>
  <si>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</si>
  <si>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</si>
  <si>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</si>
  <si>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</si>
  <si>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</si>
  <si>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</si>
  <si>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</si>
  <si>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</si>
  <si>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</si>
  <si>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</si>
  <si>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</si>
  <si>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</si>
  <si>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</si>
  <si>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</si>
  <si>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</si>
  <si>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</si>
  <si>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</si>
  <si>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</si>
  <si>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</si>
  <si>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</si>
  <si>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</si>
  <si>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</si>
  <si>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</si>
  <si>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</si>
  <si>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</si>
  <si>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</si>
  <si>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</si>
  <si>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</si>
  <si>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</si>
  <si>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</si>
  <si>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</si>
  <si>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</si>
  <si>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</si>
  <si>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</si>
  <si>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</si>
  <si>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</si>
  <si>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</si>
  <si>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</si>
  <si>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</si>
  <si>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</si>
  <si>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</si>
  <si>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</si>
  <si>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</si>
  <si>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</si>
  <si>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</si>
  <si>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</si>
  <si>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</si>
  <si>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</si>
  <si>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</si>
  <si>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</si>
  <si>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</si>
  <si>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</si>
  <si>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</si>
  <si>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</si>
  <si>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</si>
  <si>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</si>
  <si>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</si>
  <si>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</si>
  <si>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</si>
  <si>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</si>
  <si>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</si>
  <si>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</si>
  <si>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</si>
  <si>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</si>
  <si>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</si>
  <si>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</si>
  <si>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</si>
  <si>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</si>
  <si>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</si>
  <si>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</si>
  <si>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</si>
  <si>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</si>
  <si>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</si>
  <si>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</si>
  <si>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</si>
  <si>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</si>
  <si>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</si>
  <si>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</si>
  <si>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</si>
  <si>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</si>
  <si>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</si>
  <si>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</si>
  <si>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</si>
  <si>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</si>
  <si>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</si>
  <si>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</si>
  <si>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</si>
  <si>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</si>
  <si>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</si>
  <si>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</si>
  <si>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</si>
  <si>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</si>
  <si>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</si>
  <si>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</si>
  <si>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</si>
  <si>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</si>
  <si>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</si>
  <si>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</si>
  <si>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</si>
  <si>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</si>
  <si>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</si>
  <si>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</si>
  <si>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</si>
  <si>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</si>
  <si>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</si>
  <si>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</si>
  <si>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</si>
  <si>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</si>
  <si>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</si>
  <si>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</si>
  <si>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</si>
  <si>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</si>
  <si>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</si>
  <si>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</si>
  <si>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</si>
  <si>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</si>
  <si>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</si>
  <si>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</si>
  <si>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</si>
  <si>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</si>
  <si>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</si>
  <si>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</si>
  <si>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</si>
  <si>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</si>
  <si>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</si>
  <si>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</si>
  <si>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</si>
  <si>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</si>
  <si>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</si>
  <si>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</si>
  <si>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</si>
  <si>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</si>
  <si>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</si>
  <si>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</si>
  <si>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</si>
  <si>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</si>
  <si>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</si>
  <si>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</si>
  <si>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</si>
  <si>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</si>
  <si>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</si>
  <si>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</si>
  <si>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</si>
  <si>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</si>
  <si>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</si>
  <si>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</si>
  <si>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</si>
  <si>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</si>
  <si>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</si>
  <si>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</si>
  <si>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</si>
  <si>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</si>
  <si>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</si>
  <si>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</si>
  <si>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</si>
  <si>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</si>
  <si>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</si>
  <si>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</si>
  <si>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</si>
  <si>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</si>
  <si>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</si>
  <si>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</si>
  <si>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</si>
  <si>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</si>
  <si>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</si>
  <si>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</si>
  <si>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</si>
  <si>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</si>
  <si>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</si>
  <si>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</si>
  <si>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</si>
  <si>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</si>
  <si>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</si>
  <si>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</si>
  <si>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</si>
  <si>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</si>
  <si>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</si>
  <si>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</si>
  <si>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</si>
  <si>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</si>
  <si>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</si>
  <si>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</si>
  <si>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</si>
  <si>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</si>
  <si>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</si>
  <si>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</si>
  <si>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</si>
  <si>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</si>
  <si>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</si>
  <si>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</si>
  <si>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</si>
  <si>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</si>
  <si>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</si>
  <si>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</si>
  <si>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</si>
  <si>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</si>
  <si>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</si>
  <si>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</si>
  <si>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</si>
  <si>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</si>
  <si>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</si>
  <si>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</si>
  <si>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</si>
  <si>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</si>
  <si>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</si>
  <si>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</si>
  <si>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</si>
  <si>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</si>
  <si>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</si>
  <si>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</si>
  <si>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</si>
  <si>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</si>
  <si>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</si>
  <si>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</si>
  <si>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</si>
  <si>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</si>
  <si>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</si>
  <si>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</si>
  <si>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</si>
  <si>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</si>
  <si>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</si>
  <si>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</si>
  <si>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</si>
  <si>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</si>
  <si>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</si>
  <si>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</si>
  <si>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</si>
  <si>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</si>
  <si>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</si>
  <si>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</si>
  <si>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</si>
  <si>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</si>
  <si>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</si>
  <si>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</si>
  <si>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</si>
  <si>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</si>
  <si>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</si>
  <si>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</si>
  <si>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</si>
  <si>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</si>
  <si>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</si>
  <si>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</si>
  <si>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</si>
  <si>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</si>
  <si>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</si>
  <si>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</si>
  <si>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</si>
  <si>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</si>
  <si>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</si>
  <si>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</si>
  <si>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</si>
  <si>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</si>
  <si>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</si>
  <si>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</si>
  <si>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</si>
  <si>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</si>
  <si>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</si>
  <si>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</si>
  <si>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</si>
  <si>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</si>
  <si>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</si>
  <si>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</si>
  <si>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</si>
  <si>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</si>
  <si>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</si>
  <si>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</si>
  <si>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</si>
  <si>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</si>
  <si>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</si>
  <si>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</si>
  <si>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</si>
  <si>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</si>
  <si>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</si>
  <si>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</si>
  <si>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</si>
  <si>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</si>
  <si>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</si>
  <si>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</si>
  <si>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</si>
  <si>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</si>
  <si>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</si>
  <si>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</si>
  <si>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</si>
  <si>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</si>
  <si>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</si>
  <si>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</si>
  <si>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</si>
  <si>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</si>
  <si>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</si>
  <si>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</si>
  <si>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</si>
  <si>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</si>
  <si>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</si>
  <si>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</si>
  <si>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</si>
  <si>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</si>
  <si>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</si>
  <si>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</si>
  <si>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</si>
  <si>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</si>
  <si>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</si>
  <si>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</si>
  <si>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</si>
  <si>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</si>
  <si>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</si>
  <si>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</si>
  <si>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</si>
  <si>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</si>
  <si>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</si>
  <si>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</si>
  <si>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</si>
  <si>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</si>
  <si>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</si>
  <si>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</si>
  <si>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</si>
  <si>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</si>
  <si>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</si>
  <si>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</si>
  <si>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</si>
  <si>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</si>
  <si>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</si>
  <si>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</si>
  <si>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</si>
  <si>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</si>
  <si>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</si>
  <si>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</si>
  <si>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</si>
  <si>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</si>
  <si>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</si>
  <si>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</si>
  <si>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</si>
  <si>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</si>
  <si>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</si>
  <si>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</si>
  <si>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</si>
  <si>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</si>
  <si>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</si>
  <si>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</si>
  <si>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</si>
  <si>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</si>
  <si>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</si>
  <si>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</si>
  <si>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</si>
  <si>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</si>
  <si>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</si>
  <si>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</si>
  <si>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</si>
  <si>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</si>
  <si>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</si>
  <si>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</si>
  <si>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</si>
  <si>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</si>
  <si>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</si>
  <si>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</si>
  <si>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</si>
  <si>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</si>
  <si>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</si>
  <si>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</si>
  <si>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</si>
  <si>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</si>
  <si>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</si>
  <si>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</si>
  <si>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</si>
  <si>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</si>
  <si>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</si>
  <si>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</si>
  <si>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</si>
  <si>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</si>
  <si>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</si>
  <si>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</si>
  <si>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</si>
  <si>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</si>
  <si>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</si>
  <si>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</si>
  <si>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</si>
  <si>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</si>
  <si>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</si>
  <si>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</si>
  <si>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</si>
  <si>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</si>
  <si>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</si>
  <si>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</si>
  <si>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</si>
  <si>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</si>
  <si>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</si>
  <si>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</si>
  <si>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</si>
  <si>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</si>
  <si>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</si>
  <si>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</si>
  <si>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</si>
  <si>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</si>
  <si>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</si>
  <si>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</si>
  <si>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</si>
  <si>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</si>
  <si>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</si>
  <si>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</si>
  <si>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</si>
  <si>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</si>
  <si>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</si>
  <si>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</si>
  <si>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</si>
  <si>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</si>
  <si>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</si>
  <si>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</si>
  <si>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</si>
  <si>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</si>
  <si>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</si>
  <si>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</si>
  <si>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</si>
  <si>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</si>
  <si>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</si>
  <si>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</si>
  <si>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</si>
  <si>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</si>
  <si>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</si>
  <si>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</si>
  <si>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</si>
  <si>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</si>
  <si>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</si>
  <si>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</si>
  <si>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</si>
  <si>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</si>
  <si>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</si>
  <si>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</si>
  <si>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</si>
  <si>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</si>
  <si>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</si>
  <si>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</si>
  <si>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</si>
  <si>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</si>
  <si>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</si>
  <si>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</si>
  <si>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</si>
  <si>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</si>
  <si>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</si>
  <si>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</si>
  <si>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</si>
  <si>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</si>
  <si>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</si>
  <si>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</si>
  <si>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</si>
  <si>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</si>
  <si>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</si>
  <si>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</si>
  <si>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</si>
  <si>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</si>
  <si>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</si>
  <si>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</si>
  <si>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</si>
  <si>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</si>
  <si>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</si>
  <si>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</si>
  <si>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</si>
  <si>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</si>
  <si>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</si>
  <si>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</si>
  <si>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</si>
  <si>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</si>
  <si>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</si>
  <si>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</si>
  <si>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</si>
  <si>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</si>
  <si>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</si>
  <si>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</si>
  <si>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</si>
  <si>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</si>
  <si>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</si>
  <si>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</si>
  <si>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</si>
  <si>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</si>
  <si>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</si>
  <si>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</si>
  <si>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</si>
  <si>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</si>
  <si>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</si>
  <si>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</si>
  <si>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</si>
  <si>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</si>
  <si>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</si>
  <si>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</si>
  <si>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</si>
  <si>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</si>
  <si>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</si>
  <si>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</si>
  <si>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</si>
  <si>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</si>
  <si>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</si>
  <si>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</si>
  <si>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</si>
  <si>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</si>
  <si>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</si>
  <si>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</si>
  <si>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</si>
  <si>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</si>
  <si>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</si>
  <si>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</si>
  <si>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</si>
  <si>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</si>
  <si>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</si>
  <si>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</si>
  <si>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</si>
  <si>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</si>
  <si>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</si>
  <si>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</si>
  <si>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</si>
  <si>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</si>
  <si>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</si>
  <si>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</si>
  <si>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</si>
  <si>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</si>
  <si>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</si>
  <si>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</si>
  <si>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</si>
  <si>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</si>
  <si>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</si>
  <si>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</si>
  <si>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</si>
  <si>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</si>
  <si>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</si>
  <si>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</si>
  <si>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</si>
  <si>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</si>
  <si>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</si>
  <si>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</si>
  <si>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</si>
  <si>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</si>
  <si>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</si>
  <si>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</si>
  <si>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</si>
  <si>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</si>
  <si>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</si>
  <si>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</si>
  <si>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</si>
  <si>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</si>
  <si>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</si>
  <si>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</si>
  <si>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</si>
  <si>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</si>
  <si>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</si>
  <si>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</si>
  <si>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</si>
  <si>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</si>
  <si>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</si>
  <si>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</si>
  <si>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</si>
  <si>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</si>
  <si>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</si>
  <si>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</si>
  <si>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</si>
  <si>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</si>
  <si>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</si>
  <si>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</si>
  <si>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</si>
  <si>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</si>
  <si>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</si>
  <si>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</si>
  <si>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</si>
  <si>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</si>
  <si>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</si>
  <si>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</si>
  <si>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</si>
  <si>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</si>
  <si>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</si>
  <si>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</si>
  <si>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</si>
  <si>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</si>
  <si>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</si>
  <si>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</si>
  <si>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</si>
  <si>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</si>
  <si>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</si>
  <si>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</si>
  <si>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</si>
  <si>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</si>
  <si>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</si>
  <si>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</si>
  <si>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</si>
  <si>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</si>
  <si>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</si>
  <si>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</si>
  <si>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</si>
  <si>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</si>
  <si>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</si>
  <si>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</si>
  <si>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</si>
  <si>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</si>
  <si>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</si>
  <si>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</si>
  <si>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</si>
  <si>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</si>
  <si>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</si>
  <si>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</si>
  <si>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</si>
  <si>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</si>
  <si>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</si>
  <si>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</si>
  <si>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</si>
  <si>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</si>
  <si>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</si>
  <si>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</si>
  <si>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</si>
  <si>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</si>
  <si>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</si>
  <si>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</si>
  <si>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</si>
  <si>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</si>
  <si>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</si>
  <si>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</si>
  <si>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</si>
  <si>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</si>
  <si>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</si>
  <si>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</si>
  <si>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</si>
  <si>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</si>
  <si>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</si>
  <si>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</si>
  <si>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</si>
  <si>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</si>
  <si>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</si>
  <si>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</si>
  <si>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</si>
  <si>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</si>
  <si>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</si>
  <si>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</si>
  <si>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</si>
  <si>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</si>
  <si>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</si>
  <si>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</si>
  <si>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</si>
  <si>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</si>
  <si>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</si>
  <si>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</si>
  <si>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</si>
  <si>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</si>
  <si>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</si>
  <si>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</si>
  <si>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</si>
  <si>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</si>
  <si>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</si>
  <si>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</si>
  <si>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</si>
  <si>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</si>
  <si>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</si>
  <si>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</si>
  <si>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</si>
  <si>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</si>
  <si>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</si>
  <si>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</si>
  <si>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</si>
  <si>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</si>
  <si>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</si>
  <si>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</si>
  <si>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</si>
  <si>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</si>
  <si>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</si>
  <si>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</si>
  <si>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</si>
  <si>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</si>
  <si>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</si>
  <si>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</si>
  <si>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</si>
  <si>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</si>
  <si>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</si>
  <si>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</si>
  <si>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</si>
  <si>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</si>
  <si>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</si>
  <si>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</si>
  <si>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</si>
  <si>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</si>
  <si>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</si>
  <si>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</si>
  <si>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</si>
  <si>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</si>
  <si>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</si>
  <si>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</si>
  <si>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</si>
  <si>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</si>
  <si>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</si>
  <si>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</si>
  <si>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</si>
  <si>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</si>
  <si>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</si>
  <si>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</si>
  <si>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</si>
  <si>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</si>
  <si>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</si>
  <si>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</si>
  <si>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</si>
  <si>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</si>
  <si>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</si>
  <si>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</si>
  <si>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</si>
  <si>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</si>
  <si>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</si>
  <si>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</si>
  <si>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</si>
  <si>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</si>
  <si>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</si>
  <si>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</si>
  <si>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</si>
  <si>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</si>
  <si>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</si>
  <si>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</si>
  <si>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</si>
  <si>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</si>
  <si>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</si>
  <si>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</si>
  <si>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</si>
  <si>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</si>
  <si>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</si>
  <si>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</si>
  <si>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</si>
  <si>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</si>
  <si>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</si>
  <si>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</si>
  <si>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</si>
  <si>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</si>
  <si>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</si>
  <si>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</si>
  <si>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</si>
  <si>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</si>
  <si>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</si>
  <si>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</si>
  <si>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</si>
  <si>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</si>
  <si>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</si>
  <si>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</si>
  <si>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</si>
  <si>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</si>
  <si>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</si>
  <si>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</si>
  <si>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</si>
  <si>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</si>
  <si>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</si>
  <si>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</si>
  <si>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</si>
  <si>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</si>
  <si>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</si>
  <si>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</si>
  <si>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</si>
  <si>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</si>
  <si>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</si>
  <si>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</si>
  <si>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</si>
  <si>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</si>
  <si>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</si>
  <si>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</si>
  <si>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</si>
  <si>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</si>
  <si>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</si>
  <si>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</si>
  <si>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</si>
  <si>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</si>
  <si>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</si>
  <si>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</si>
  <si>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</si>
  <si>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</si>
  <si>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</si>
  <si>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</si>
  <si>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</si>
  <si>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</si>
  <si>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</si>
  <si>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</si>
  <si>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</si>
  <si>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</si>
  <si>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</si>
  <si>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</si>
  <si>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</si>
  <si>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</si>
  <si>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</si>
  <si>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</si>
  <si>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</si>
  <si>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</si>
  <si>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</si>
  <si>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</si>
  <si>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</si>
  <si>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</si>
  <si>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</si>
  <si>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</si>
  <si>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</si>
  <si>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</si>
  <si>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</si>
  <si>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</si>
  <si>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</si>
  <si>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</si>
  <si>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</si>
  <si>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</si>
  <si>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</si>
  <si>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</si>
  <si>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</si>
  <si>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</si>
  <si>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</si>
  <si>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</si>
  <si>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</si>
  <si>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</si>
  <si>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</si>
  <si>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</si>
  <si>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</si>
  <si>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</si>
  <si>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</si>
  <si>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</si>
  <si>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</si>
  <si>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</si>
  <si>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</si>
  <si>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</si>
  <si>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</si>
  <si>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</si>
  <si>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</si>
  <si>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</si>
  <si>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</si>
  <si>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</si>
  <si>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</si>
  <si>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</si>
  <si>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</si>
  <si>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</si>
  <si>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</si>
  <si>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</si>
  <si>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</si>
  <si>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</si>
  <si>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</si>
  <si>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</si>
  <si>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</si>
  <si>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</si>
  <si>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</si>
  <si>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</si>
  <si>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</si>
  <si>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</si>
  <si>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</si>
  <si>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</si>
  <si>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</si>
  <si>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</si>
  <si>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</si>
  <si>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</si>
  <si>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</si>
  <si>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</si>
  <si>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</si>
  <si>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</si>
  <si>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</si>
  <si>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</si>
  <si>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</si>
  <si>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</si>
  <si>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</si>
  <si>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</si>
  <si>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</si>
  <si>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</si>
  <si>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</si>
  <si>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</si>
  <si>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</si>
  <si>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</si>
  <si>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</si>
  <si>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</si>
  <si>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</si>
  <si>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</si>
  <si>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</si>
  <si>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</si>
  <si>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</si>
  <si>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</si>
  <si>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</si>
  <si>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</si>
  <si>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</si>
  <si>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</si>
  <si>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</si>
  <si>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</si>
  <si>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</si>
  <si>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</si>
  <si>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</si>
  <si>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</si>
  <si>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</si>
  <si>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</si>
  <si>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</si>
  <si>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</si>
  <si>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</si>
  <si>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</si>
  <si>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</si>
  <si>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</si>
  <si>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</si>
  <si>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</si>
  <si>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</si>
  <si>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</si>
  <si>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</si>
  <si>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</si>
  <si>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</si>
  <si>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</si>
  <si>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</si>
  <si>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</si>
  <si>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</si>
  <si>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</si>
  <si>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</si>
  <si>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</si>
  <si>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</si>
  <si>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</si>
  <si>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</si>
  <si>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</si>
  <si>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</si>
  <si>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</si>
  <si>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</si>
  <si>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</si>
  <si>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</si>
  <si>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</si>
  <si>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</si>
  <si>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</si>
  <si>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</si>
  <si>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</si>
  <si>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</si>
  <si>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</si>
  <si>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</si>
  <si>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</si>
  <si>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</si>
  <si>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</si>
  <si>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</si>
  <si>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</si>
  <si>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</si>
  <si>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</si>
  <si>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</si>
  <si>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</si>
  <si>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</si>
  <si>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</si>
  <si>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</si>
  <si>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</si>
  <si>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</si>
  <si>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</si>
  <si>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</si>
  <si>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</si>
  <si>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</si>
  <si>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</si>
  <si>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</si>
  <si>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</si>
  <si>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</si>
  <si>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</si>
  <si>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</si>
  <si>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</si>
  <si>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</si>
  <si>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</si>
  <si>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</si>
  <si>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</si>
  <si>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</si>
  <si>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</si>
  <si>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</si>
  <si>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</si>
  <si>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</si>
  <si>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</si>
  <si>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</si>
  <si>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</si>
  <si>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</si>
  <si>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</si>
  <si>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</si>
  <si>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</si>
  <si>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</si>
  <si>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</si>
  <si>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</si>
  <si>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</si>
  <si>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</si>
  <si>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</si>
  <si>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</si>
  <si>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</si>
  <si>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</si>
  <si>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</si>
  <si>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</si>
  <si>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</si>
  <si>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</si>
  <si>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</si>
  <si>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</si>
  <si>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</si>
  <si>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</si>
  <si>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</si>
  <si>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</si>
  <si>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</si>
  <si>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</si>
  <si>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</si>
  <si>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</si>
  <si>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</si>
  <si>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</si>
  <si>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</si>
  <si>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</si>
  <si>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</si>
  <si>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</si>
  <si>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</si>
  <si>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</si>
  <si>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</si>
  <si>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</si>
  <si>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</si>
  <si>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</si>
  <si>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</si>
  <si>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</si>
  <si>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</si>
  <si>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</si>
  <si>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</si>
  <si>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</si>
  <si>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</si>
  <si>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</si>
  <si>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</si>
  <si>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</si>
  <si>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</si>
  <si>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</si>
  <si>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</si>
  <si>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</si>
  <si>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</si>
  <si>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</si>
  <si>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</si>
  <si>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</si>
  <si>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</si>
  <si>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</si>
  <si>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</si>
  <si>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</si>
  <si>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</si>
  <si>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</si>
  <si>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</si>
  <si>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</si>
  <si>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</si>
  <si>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</si>
  <si>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</si>
  <si>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</si>
  <si>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</si>
  <si>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</si>
  <si>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</si>
  <si>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</si>
  <si>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</si>
  <si>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</si>
  <si>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</si>
  <si>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</si>
  <si>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</si>
  <si>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</si>
  <si>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</si>
  <si>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</si>
  <si>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</si>
  <si>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</si>
  <si>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</si>
  <si>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</si>
  <si>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</si>
  <si>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</si>
  <si>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</si>
  <si>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</si>
  <si>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</si>
  <si>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</si>
  <si>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</si>
  <si>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</si>
  <si>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</si>
  <si>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</si>
  <si>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</si>
  <si>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</si>
  <si>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</si>
  <si>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</si>
  <si>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</si>
  <si>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</si>
  <si>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</si>
  <si>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</si>
  <si>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</si>
  <si>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</si>
  <si>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</si>
  <si>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</si>
  <si>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</si>
  <si>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</si>
  <si>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</si>
  <si>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</si>
  <si>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</si>
  <si>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</si>
  <si>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</si>
  <si>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</si>
  <si>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</si>
  <si>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</si>
  <si>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</si>
  <si>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</si>
  <si>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</si>
  <si>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</si>
  <si>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</si>
  <si>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</si>
  <si>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</si>
  <si>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</si>
  <si>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</si>
  <si>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</si>
  <si>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</si>
  <si>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</si>
  <si>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</si>
  <si>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</si>
  <si>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</si>
  <si>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</si>
  <si>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</si>
  <si>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</si>
  <si>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</si>
  <si>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</si>
  <si>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</si>
  <si>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</si>
  <si>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</si>
  <si>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</si>
  <si>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</si>
  <si>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</si>
  <si>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</si>
  <si>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</si>
  <si>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</si>
  <si>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</si>
  <si>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</si>
  <si>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</si>
  <si>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</si>
  <si>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</si>
  <si>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</si>
  <si>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</si>
  <si>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</si>
  <si>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</si>
  <si>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</si>
  <si>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</si>
  <si>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</si>
  <si>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</si>
  <si>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</si>
  <si>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</si>
  <si>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</si>
  <si>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</si>
  <si>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</si>
  <si>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</si>
  <si>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</si>
  <si>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</si>
  <si>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</si>
  <si>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</si>
  <si>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</si>
  <si>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</si>
  <si>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</si>
  <si>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</si>
  <si>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</si>
  <si>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</si>
  <si>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</si>
  <si>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</si>
  <si>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</si>
  <si>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</si>
  <si>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</si>
  <si>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</si>
  <si>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</si>
  <si>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</si>
  <si>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</si>
  <si>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</si>
  <si>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</si>
  <si>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</si>
  <si>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</si>
  <si>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</si>
  <si>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</si>
  <si>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</si>
  <si>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</si>
  <si>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</si>
  <si>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</si>
  <si>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</si>
  <si>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</si>
  <si>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</si>
  <si>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</si>
  <si>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</si>
  <si>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</si>
  <si>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</si>
  <si>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</si>
  <si>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</si>
  <si>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</si>
  <si>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</si>
  <si>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</si>
  <si>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</si>
  <si>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</si>
  <si>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</si>
  <si>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</si>
  <si>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</si>
  <si>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</si>
  <si>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</si>
  <si>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</si>
  <si>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</si>
  <si>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</si>
  <si>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</si>
  <si>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</si>
  <si>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</si>
  <si>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</si>
  <si>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</si>
  <si>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</si>
  <si>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</si>
  <si>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</si>
  <si>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</si>
  <si>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</si>
  <si>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</si>
  <si>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</si>
  <si>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</si>
  <si>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</si>
  <si>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</si>
  <si>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</si>
  <si>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</si>
  <si>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</si>
  <si>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</si>
  <si>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</si>
  <si>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</si>
  <si>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</si>
  <si>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</si>
  <si>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</si>
  <si>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</si>
  <si>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</si>
  <si>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</si>
  <si>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</si>
  <si>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</si>
  <si>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</si>
  <si>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</si>
  <si>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</si>
  <si>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</si>
  <si>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</si>
  <si>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</si>
  <si>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</si>
  <si>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</si>
  <si>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</si>
  <si>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</si>
  <si>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</si>
  <si>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</si>
  <si>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</si>
  <si>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</si>
  <si>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</si>
  <si>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</si>
  <si>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</si>
  <si>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</si>
  <si>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</si>
  <si>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</si>
  <si>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</si>
  <si>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</si>
  <si>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</si>
  <si>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</si>
  <si>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</si>
  <si>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</si>
  <si>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</si>
  <si>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</si>
  <si>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</si>
  <si>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</si>
  <si>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</si>
  <si>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</si>
  <si>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</si>
  <si>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</si>
  <si>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</si>
  <si>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</si>
  <si>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</si>
  <si>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</si>
  <si>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</si>
  <si>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</si>
  <si>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</si>
  <si>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</si>
  <si>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</si>
  <si>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</si>
  <si>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</si>
  <si>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</si>
  <si>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</si>
  <si>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</si>
  <si>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</si>
  <si>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</si>
  <si>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</si>
  <si>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</si>
  <si>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</si>
  <si>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</si>
  <si>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</si>
  <si>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</si>
  <si>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</si>
  <si>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</si>
  <si>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</si>
  <si>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</si>
  <si>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</si>
  <si>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</si>
  <si>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</si>
  <si>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</si>
  <si>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</si>
  <si>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</si>
  <si>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</si>
  <si>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</si>
  <si>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</si>
  <si>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</si>
  <si>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</si>
  <si>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</si>
  <si>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</si>
  <si>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</si>
  <si>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</si>
  <si>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</si>
  <si>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</si>
  <si>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</si>
  <si>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</si>
  <si>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</si>
  <si>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</si>
  <si>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</si>
  <si>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</si>
  <si>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</si>
  <si>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</si>
  <si>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</si>
  <si>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</si>
  <si>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</si>
  <si>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</si>
  <si>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</si>
  <si>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</si>
  <si>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</si>
  <si>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</si>
  <si>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</si>
  <si>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</si>
  <si>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</si>
  <si>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</si>
  <si>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</si>
  <si>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</si>
  <si>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</si>
  <si>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</si>
  <si>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</si>
  <si>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</si>
  <si>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</si>
  <si>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</si>
  <si>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</si>
  <si>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</si>
  <si>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</si>
  <si>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</si>
  <si>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</si>
  <si>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</si>
  <si>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</si>
  <si>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</si>
  <si>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</si>
  <si>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</si>
  <si>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</si>
  <si>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</si>
  <si>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</si>
  <si>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</si>
  <si>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</si>
  <si>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</si>
  <si>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</si>
  <si>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</si>
  <si>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</si>
  <si>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</si>
  <si>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</si>
  <si>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</si>
  <si>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</si>
  <si>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</si>
  <si>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</si>
  <si>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</si>
  <si>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</si>
  <si>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</si>
  <si>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</si>
  <si>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</si>
  <si>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</si>
  <si>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</si>
  <si>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</si>
  <si>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</si>
  <si>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</si>
  <si>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</si>
  <si>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</si>
  <si>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</si>
  <si>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</si>
  <si>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</si>
  <si>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</si>
  <si>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</si>
  <si>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</si>
  <si>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</si>
  <si>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</si>
  <si>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</si>
  <si>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</si>
  <si>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</si>
  <si>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</si>
  <si>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</si>
  <si>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</si>
  <si>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</si>
  <si>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</si>
  <si>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</si>
  <si>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</si>
  <si>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</si>
  <si>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</si>
  <si>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</si>
  <si>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</si>
  <si>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</si>
  <si>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</si>
  <si>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</si>
  <si>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</si>
  <si>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</si>
  <si>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</si>
  <si>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</si>
  <si>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</si>
  <si>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</si>
  <si>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</si>
  <si>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</si>
  <si>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</si>
  <si>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</si>
  <si>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</si>
  <si>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</si>
  <si>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</si>
  <si>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</si>
  <si>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</si>
  <si>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</si>
  <si>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</si>
  <si>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</si>
  <si>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</si>
  <si>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</si>
  <si>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</si>
  <si>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</si>
  <si>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</si>
  <si>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</si>
  <si>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</si>
  <si>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</si>
  <si>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</si>
  <si>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</si>
  <si>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</si>
  <si>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</si>
  <si>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</si>
  <si>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</si>
  <si>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</si>
  <si>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</si>
  <si>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</si>
  <si>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</si>
  <si>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</si>
  <si>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</si>
  <si>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</si>
  <si>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</si>
  <si>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</si>
  <si>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</si>
  <si>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</si>
  <si>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</si>
  <si>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</si>
  <si>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</si>
  <si>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</si>
  <si>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</si>
  <si>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</si>
  <si>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</si>
  <si>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</si>
  <si>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</si>
  <si>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</si>
  <si>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</si>
  <si>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</si>
  <si>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</si>
  <si>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</si>
  <si>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</si>
  <si>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</si>
  <si>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</si>
  <si>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</si>
  <si>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</si>
  <si>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</si>
  <si>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</si>
  <si>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</si>
  <si>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</si>
  <si>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</si>
  <si>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</si>
  <si>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</si>
  <si>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</si>
  <si>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</si>
  <si>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</si>
  <si>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</si>
  <si>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</si>
  <si>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</si>
  <si>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</si>
  <si>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</si>
  <si>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</si>
  <si>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</si>
  <si>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</si>
  <si>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</si>
  <si>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</si>
  <si>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</si>
  <si>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</si>
  <si>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</si>
  <si>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</si>
  <si>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</si>
  <si>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</si>
  <si>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</si>
  <si>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</si>
  <si>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</si>
  <si>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</si>
  <si>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</si>
  <si>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</si>
  <si>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</si>
  <si>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</si>
  <si>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</si>
  <si>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</si>
  <si>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</si>
  <si>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</si>
  <si>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</si>
  <si>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</si>
  <si>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</si>
  <si>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</si>
  <si>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</si>
  <si>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</si>
  <si>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</si>
  <si>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</si>
  <si>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</si>
  <si>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</si>
  <si>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</si>
  <si>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</si>
  <si>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</si>
  <si>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</si>
  <si>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</si>
  <si>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</si>
  <si>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</si>
  <si>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</si>
  <si>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</si>
  <si>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</si>
  <si>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</si>
  <si>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</si>
  <si>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</si>
  <si>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</si>
  <si>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</si>
  <si>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</si>
  <si>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</si>
  <si>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</si>
  <si>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</si>
  <si>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</si>
  <si>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</si>
  <si>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</si>
  <si>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</si>
  <si>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</si>
  <si>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</si>
  <si>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</si>
  <si>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</si>
  <si>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</si>
  <si>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</si>
  <si>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</si>
  <si>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</si>
  <si>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</si>
  <si>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</si>
  <si>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</si>
  <si>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</si>
  <si>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</si>
  <si>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</si>
  <si>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</si>
  <si>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</si>
  <si>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</si>
  <si>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</si>
  <si>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</si>
  <si>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</si>
  <si>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</si>
  <si>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</si>
  <si>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</si>
  <si>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</si>
  <si>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</si>
  <si>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</si>
  <si>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</si>
  <si>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</si>
  <si>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</si>
  <si>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</si>
  <si>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</si>
  <si>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</si>
  <si>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</si>
  <si>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</si>
  <si>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</si>
  <si>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</si>
  <si>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</si>
  <si>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</si>
  <si>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</si>
  <si>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</si>
  <si>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</si>
  <si>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</si>
  <si>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</si>
  <si>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</si>
  <si>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</si>
  <si>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</si>
  <si>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</si>
  <si>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</si>
  <si>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</si>
  <si>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</si>
  <si>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</si>
  <si>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</si>
  <si>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</si>
  <si>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</si>
  <si>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</si>
  <si>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</si>
  <si>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</si>
  <si>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</si>
  <si>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</si>
  <si>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</si>
  <si>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</si>
  <si>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</si>
  <si>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</si>
  <si>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</si>
  <si>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</si>
  <si>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</si>
  <si>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</si>
  <si>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</si>
  <si>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</si>
  <si>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</si>
  <si>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</si>
  <si>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</si>
  <si>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</si>
  <si>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</si>
  <si>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</si>
  <si>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</si>
  <si>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</si>
  <si>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</si>
  <si>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</si>
  <si>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</si>
  <si>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</si>
  <si>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</si>
  <si>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</si>
  <si>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</si>
  <si>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</si>
  <si>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</si>
  <si>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</si>
  <si>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</si>
  <si>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</si>
  <si>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</si>
  <si>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</si>
  <si>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</si>
  <si>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</si>
  <si>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</si>
  <si>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</si>
  <si>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</si>
  <si>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</si>
  <si>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</si>
  <si>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</si>
  <si>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</si>
  <si>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</si>
  <si>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</si>
  <si>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</si>
  <si>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</si>
  <si>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</si>
  <si>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</si>
  <si>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</si>
  <si>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</si>
  <si>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</si>
  <si>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</si>
  <si>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</si>
  <si>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</si>
  <si>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</si>
  <si>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</si>
  <si>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</si>
  <si>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</si>
  <si>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</si>
  <si>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</si>
  <si>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</si>
  <si>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</si>
  <si>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</si>
  <si>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</si>
  <si>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</si>
  <si>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</si>
  <si>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</si>
  <si>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</si>
  <si>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</si>
  <si>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</si>
  <si>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</si>
  <si>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</si>
  <si>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</si>
  <si>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</si>
  <si>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</si>
  <si>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</si>
  <si>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</si>
  <si>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</si>
  <si>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</si>
  <si>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</si>
  <si>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</si>
  <si>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</si>
  <si>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</si>
  <si>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</si>
  <si>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</si>
  <si>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</si>
  <si>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</si>
  <si>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</si>
  <si>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</si>
  <si>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</si>
  <si>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</si>
  <si>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</si>
  <si>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</si>
  <si>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</si>
  <si>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</si>
  <si>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</si>
  <si>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</si>
  <si>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</si>
  <si>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</si>
  <si>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</si>
  <si>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</si>
  <si>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</si>
  <si>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</si>
  <si>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</si>
  <si>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</si>
  <si>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</si>
  <si>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</si>
  <si>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</si>
  <si>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</si>
  <si>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</si>
  <si>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</si>
  <si>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</si>
  <si>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</si>
  <si>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</si>
  <si>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</si>
  <si>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</si>
  <si>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</si>
  <si>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</si>
  <si>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</si>
  <si>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</si>
  <si>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</si>
  <si>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</si>
  <si>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</si>
  <si>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</si>
  <si>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</si>
  <si>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</si>
  <si>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</si>
  <si>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</si>
  <si>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</si>
  <si>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</si>
  <si>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</si>
  <si>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</si>
  <si>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</si>
  <si>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</si>
  <si>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</si>
  <si>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</si>
  <si>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</si>
  <si>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</si>
  <si>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</si>
  <si>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</si>
  <si>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</si>
  <si>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</si>
  <si>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</si>
  <si>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</si>
  <si>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</si>
  <si>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</si>
  <si>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</si>
  <si>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</si>
  <si>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</si>
  <si>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</si>
  <si>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</si>
  <si>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</si>
  <si>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</si>
  <si>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</si>
  <si>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</si>
  <si>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</si>
  <si>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</si>
  <si>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</si>
  <si>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</si>
  <si>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</si>
  <si>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</si>
  <si>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</si>
  <si>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</si>
  <si>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</si>
  <si>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</si>
  <si>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</si>
  <si>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</si>
  <si>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</si>
  <si>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</si>
  <si>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</si>
  <si>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</si>
  <si>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</si>
  <si>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</si>
  <si>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</si>
  <si>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</si>
  <si>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</si>
  <si>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</si>
  <si>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</si>
  <si>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</si>
  <si>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</si>
  <si>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</si>
  <si>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</si>
  <si>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</si>
  <si>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</si>
  <si>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</si>
  <si>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</si>
  <si>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</si>
  <si>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</si>
  <si>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</si>
  <si>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</si>
  <si>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</si>
  <si>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</si>
  <si>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</si>
  <si>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</si>
  <si>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</si>
  <si>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</si>
  <si>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</si>
  <si>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</si>
  <si>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</si>
  <si>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</si>
  <si>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</si>
  <si>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</si>
  <si>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</si>
  <si>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</si>
  <si>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</si>
  <si>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</si>
  <si>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</si>
  <si>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</si>
  <si>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</si>
  <si>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</si>
  <si>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</si>
  <si>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</si>
  <si>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</si>
  <si>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</si>
  <si>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</si>
  <si>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</si>
  <si>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</si>
  <si>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</si>
  <si>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</si>
  <si>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</si>
  <si>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</si>
  <si>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</si>
  <si>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</si>
  <si>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</si>
  <si>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</si>
  <si>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</si>
  <si>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</si>
  <si>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</si>
  <si>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</si>
  <si>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</si>
  <si>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</si>
  <si>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</si>
  <si>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</si>
  <si>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</si>
  <si>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</si>
  <si>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</si>
  <si>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</si>
  <si>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</si>
  <si>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</si>
  <si>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</si>
  <si>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</si>
  <si>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</si>
  <si>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</si>
  <si>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</si>
  <si>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</si>
  <si>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</si>
  <si>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</si>
  <si>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</si>
  <si>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</si>
  <si>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</si>
  <si>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</si>
  <si>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</si>
  <si>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</si>
  <si>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</si>
  <si>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</si>
  <si>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</si>
  <si>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</si>
  <si>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</si>
  <si>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</si>
  <si>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</si>
  <si>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</si>
  <si>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</si>
  <si>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</si>
  <si>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</si>
  <si>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</si>
  <si>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</si>
  <si>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</si>
  <si>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</si>
  <si>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</si>
  <si>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</si>
  <si>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</si>
  <si>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</si>
  <si>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</si>
  <si>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</si>
  <si>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</si>
  <si>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</si>
  <si>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</si>
  <si>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</si>
  <si>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</si>
  <si>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</si>
  <si>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</si>
  <si>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</si>
  <si>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</si>
  <si>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</si>
  <si>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</si>
  <si>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</si>
  <si>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</si>
  <si>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</si>
  <si>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</si>
  <si>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</si>
  <si>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</si>
  <si>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</si>
  <si>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</si>
  <si>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</si>
  <si>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</si>
  <si>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</si>
  <si>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</si>
  <si>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</si>
  <si>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</si>
  <si>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</si>
  <si>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</si>
  <si>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</si>
  <si>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</si>
  <si>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</si>
  <si>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</si>
  <si>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</si>
  <si>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</si>
  <si>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</si>
  <si>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</si>
  <si>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</si>
  <si>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</si>
  <si>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</si>
  <si>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</si>
  <si>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</si>
  <si>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</si>
  <si>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</si>
  <si>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</si>
  <si>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</si>
  <si>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</si>
  <si>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</si>
  <si>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</si>
  <si>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</si>
  <si>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</si>
  <si>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</si>
  <si>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</si>
  <si>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</si>
  <si>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</si>
  <si>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</si>
  <si>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</si>
  <si>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</si>
  <si>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</si>
  <si>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</si>
  <si>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</si>
  <si>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</si>
  <si>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</si>
  <si>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</si>
  <si>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</si>
  <si>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</si>
  <si>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</si>
  <si>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</si>
  <si>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</si>
  <si>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</si>
  <si>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</si>
  <si>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</si>
  <si>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</si>
  <si>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</si>
  <si>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</si>
  <si>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</si>
  <si>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</si>
  <si>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</si>
  <si>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</si>
  <si>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</si>
  <si>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</si>
  <si>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</si>
  <si>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</si>
  <si>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</si>
  <si>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</si>
  <si>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</si>
  <si>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</si>
  <si>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</si>
  <si>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</si>
  <si>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</si>
  <si>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</si>
  <si>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</si>
  <si>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</si>
  <si>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</si>
  <si>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</si>
  <si>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</si>
  <si>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</si>
  <si>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</si>
  <si>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</si>
  <si>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</si>
  <si>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</si>
  <si>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</si>
  <si>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</si>
  <si>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</si>
  <si>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</si>
  <si>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</si>
  <si>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</si>
  <si>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</si>
  <si>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</si>
  <si>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</si>
  <si>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</si>
  <si>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</si>
  <si>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</si>
  <si>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</si>
  <si>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</si>
  <si>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</si>
  <si>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</si>
  <si>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</si>
  <si>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</si>
  <si>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</si>
  <si>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</si>
  <si>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</si>
  <si>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</si>
  <si>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</si>
  <si>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</si>
  <si>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</si>
  <si>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</si>
  <si>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</si>
  <si>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</si>
  <si>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</si>
  <si>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</si>
  <si>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</si>
  <si>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</si>
  <si>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</si>
  <si>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</si>
  <si>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</si>
  <si>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</si>
  <si>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</si>
  <si>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</si>
  <si>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</si>
  <si>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</si>
  <si>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</si>
  <si>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</si>
  <si>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</si>
  <si>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</si>
  <si>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</si>
  <si>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</si>
  <si>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</si>
  <si>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</si>
  <si>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</si>
  <si>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</si>
  <si>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</si>
  <si>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</si>
  <si>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</si>
  <si>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</si>
  <si>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</si>
  <si>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</si>
  <si>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</si>
  <si>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</si>
  <si>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</si>
  <si>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</si>
  <si>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</si>
  <si>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</si>
  <si>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</si>
  <si>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</si>
  <si>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</si>
  <si>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</si>
  <si>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</si>
  <si>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</si>
  <si>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</si>
  <si>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</si>
  <si>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</si>
  <si>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</si>
  <si>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</si>
  <si>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</si>
  <si>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</si>
  <si>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</si>
  <si>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</si>
  <si>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</si>
  <si>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</si>
  <si>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</si>
  <si>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</si>
  <si>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</si>
  <si>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</si>
  <si>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</si>
  <si>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</si>
  <si>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</si>
  <si>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</si>
  <si>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</si>
  <si>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</si>
  <si>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</si>
  <si>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</si>
  <si>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</si>
  <si>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</si>
  <si>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</si>
  <si>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</si>
  <si>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</si>
  <si>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</si>
  <si>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</si>
  <si>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</si>
  <si>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</si>
  <si>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</si>
  <si>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</si>
  <si>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</si>
  <si>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</si>
  <si>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</si>
  <si>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</si>
  <si>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</si>
  <si>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</si>
  <si>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</si>
  <si>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</si>
  <si>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</si>
  <si>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</si>
  <si>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</si>
  <si>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</si>
  <si>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</si>
  <si>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</si>
  <si>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</si>
  <si>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</si>
  <si>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</si>
  <si>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</si>
  <si>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</si>
  <si>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</si>
  <si>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</si>
  <si>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</si>
  <si>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</si>
  <si>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</si>
  <si>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</si>
  <si>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</si>
  <si>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</si>
  <si>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</si>
  <si>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</si>
  <si>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</si>
  <si>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</si>
  <si>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</si>
  <si>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</si>
  <si>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</si>
  <si>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</si>
  <si>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</si>
  <si>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</si>
  <si>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</si>
  <si>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</si>
  <si>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</si>
  <si>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</si>
  <si>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</si>
  <si>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</si>
  <si>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</si>
  <si>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</si>
  <si>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</si>
  <si>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</si>
  <si>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</si>
  <si>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</si>
  <si>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</si>
  <si>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</si>
  <si>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</si>
  <si>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</si>
  <si>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</si>
  <si>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</si>
  <si>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</si>
  <si>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</si>
  <si>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</si>
  <si>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</si>
  <si>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</si>
  <si>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</si>
  <si>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</si>
  <si>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</si>
  <si>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</si>
  <si>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</si>
  <si>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</si>
  <si>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</si>
  <si>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</si>
  <si>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</si>
  <si>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</si>
  <si>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</si>
  <si>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</si>
  <si>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</si>
  <si>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</si>
  <si>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</si>
  <si>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</si>
  <si>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</si>
  <si>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</si>
  <si>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</si>
  <si>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</si>
  <si>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</si>
  <si>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</si>
  <si>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</si>
  <si>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</si>
  <si>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</si>
  <si>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</si>
  <si>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</si>
  <si>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</si>
  <si>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</si>
  <si>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</si>
  <si>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</si>
  <si>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</si>
  <si>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</si>
  <si>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</si>
  <si>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</si>
  <si>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</si>
  <si>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</si>
  <si>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</si>
  <si>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</si>
  <si>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</si>
  <si>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</si>
  <si>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</si>
  <si>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</si>
  <si>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</si>
  <si>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</si>
  <si>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</si>
  <si>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</si>
  <si>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</si>
  <si>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</si>
  <si>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</si>
  <si>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</si>
  <si>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</si>
  <si>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</si>
  <si>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</si>
  <si>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</si>
  <si>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</si>
  <si>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</si>
  <si>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</si>
  <si>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</si>
  <si>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</si>
  <si>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</si>
  <si>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</si>
  <si>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</si>
  <si>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</si>
  <si>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</si>
  <si>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</si>
  <si>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</si>
  <si>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</si>
  <si>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</si>
  <si>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</si>
  <si>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</si>
  <si>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</si>
  <si>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</si>
  <si>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</si>
  <si>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</si>
  <si>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</si>
  <si>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</si>
  <si>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</si>
  <si>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</si>
  <si>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</si>
  <si>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</si>
  <si>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</si>
  <si>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</si>
  <si>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</si>
  <si>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</si>
  <si>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</si>
  <si>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</si>
  <si>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</si>
  <si>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</si>
  <si>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</si>
  <si>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</si>
  <si>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</si>
  <si>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</si>
  <si>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</si>
  <si>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</si>
  <si>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</si>
  <si>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</si>
  <si>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</si>
  <si>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</si>
  <si>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</si>
  <si>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</si>
  <si>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</si>
  <si>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</si>
  <si>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</si>
  <si>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</si>
  <si>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</si>
  <si>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</si>
  <si>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</si>
  <si>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</si>
  <si>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</si>
  <si>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</si>
  <si>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</si>
  <si>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</si>
  <si>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</si>
  <si>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</si>
  <si>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</si>
  <si>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</si>
  <si>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</si>
  <si>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</si>
  <si>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</si>
  <si>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</si>
  <si>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</si>
  <si>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</si>
  <si>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</si>
  <si>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</si>
  <si>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</si>
  <si>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</si>
  <si>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</si>
  <si>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</si>
  <si>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</si>
  <si>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</si>
  <si>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</si>
  <si>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</si>
  <si>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</si>
  <si>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</si>
  <si>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</si>
  <si>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</si>
  <si>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</si>
  <si>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</si>
  <si>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</si>
  <si>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</si>
  <si>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</si>
  <si>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</si>
  <si>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</si>
  <si>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</si>
  <si>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</si>
  <si>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</si>
  <si>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</si>
  <si>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</si>
  <si>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</si>
  <si>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</si>
  <si>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</si>
  <si>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</si>
  <si>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</si>
  <si>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</si>
  <si>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</si>
  <si>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</si>
  <si>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</si>
  <si>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</si>
  <si>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</si>
  <si>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</si>
  <si>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</si>
  <si>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</si>
  <si>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</si>
  <si>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</si>
  <si>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</si>
  <si>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</si>
  <si>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</si>
  <si>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</si>
  <si>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</si>
  <si>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</si>
  <si>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</si>
  <si>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</si>
  <si>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</si>
  <si>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</si>
  <si>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</si>
  <si>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</si>
  <si>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</si>
  <si>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</si>
  <si>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</si>
  <si>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</si>
  <si>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</si>
  <si>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</si>
  <si>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</si>
  <si>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</si>
  <si>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</si>
  <si>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</si>
  <si>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</si>
  <si>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</si>
  <si>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</si>
  <si>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</si>
  <si>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</si>
  <si>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</si>
  <si>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</si>
  <si>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</si>
  <si>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</si>
  <si>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</si>
  <si>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</si>
  <si>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</si>
  <si>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</si>
  <si>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</si>
  <si>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</si>
  <si>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</si>
  <si>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</si>
  <si>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</si>
  <si>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</si>
  <si>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</si>
  <si>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</si>
  <si>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</si>
  <si>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</si>
  <si>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</si>
  <si>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</si>
  <si>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</si>
  <si>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</si>
  <si>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</si>
  <si>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</si>
  <si>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</si>
  <si>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</si>
  <si>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</si>
  <si>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</si>
  <si>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</si>
  <si>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</si>
  <si>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</si>
  <si>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</si>
  <si>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</si>
  <si>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</si>
  <si>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</si>
  <si>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</si>
  <si>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</si>
  <si>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</si>
  <si>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</si>
  <si>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</si>
  <si>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</si>
  <si>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</si>
  <si>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</si>
  <si>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</si>
  <si>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</si>
  <si>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</si>
  <si>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</si>
  <si>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</si>
  <si>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</si>
  <si>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</si>
  <si>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</si>
  <si>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</si>
  <si>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</si>
  <si>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</si>
  <si>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</si>
  <si>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</si>
  <si>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</si>
  <si>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</si>
  <si>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</si>
  <si>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</si>
  <si>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</si>
  <si>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</si>
  <si>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</si>
  <si>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</si>
  <si>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</si>
  <si>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</si>
  <si>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</si>
  <si>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</si>
  <si>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</si>
  <si>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</si>
  <si>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</si>
  <si>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</si>
  <si>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</si>
  <si>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</si>
  <si>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</si>
  <si>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</si>
  <si>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</si>
  <si>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</si>
  <si>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</si>
  <si>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</si>
  <si>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</si>
  <si>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</si>
  <si>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</si>
  <si>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</si>
  <si>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</si>
  <si>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</si>
  <si>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</si>
  <si>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</si>
  <si>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</si>
  <si>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</si>
  <si>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</si>
  <si>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</si>
  <si>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</si>
  <si>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</si>
  <si>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</si>
  <si>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</si>
  <si>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</si>
  <si>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</si>
  <si>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</si>
  <si>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</si>
  <si>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</si>
  <si>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</si>
  <si>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</si>
  <si>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</si>
  <si>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</si>
  <si>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</si>
  <si>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</si>
  <si>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</si>
  <si>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</si>
  <si>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</si>
  <si>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</si>
  <si>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</si>
  <si>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</si>
  <si>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</si>
  <si>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</si>
  <si>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</si>
  <si>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</si>
  <si>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</si>
  <si>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</si>
  <si>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</si>
  <si>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</si>
  <si>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</si>
  <si>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</si>
  <si>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</si>
  <si>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</si>
  <si>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</si>
  <si>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</si>
  <si>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</si>
  <si>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</si>
  <si>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</si>
  <si>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</si>
  <si>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</si>
  <si>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</si>
  <si>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</si>
  <si>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</si>
  <si>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</si>
  <si>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</si>
  <si>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</si>
  <si>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</si>
  <si>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</si>
  <si>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</si>
  <si>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</si>
  <si>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</si>
  <si>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</si>
  <si>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</si>
  <si>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</si>
  <si>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</si>
  <si>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</si>
  <si>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</si>
  <si>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</si>
  <si>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</si>
  <si>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</si>
  <si>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</si>
  <si>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</si>
  <si>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</si>
  <si>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</si>
  <si>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</si>
  <si>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</si>
  <si>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</si>
  <si>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</si>
  <si>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</si>
  <si>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</si>
  <si>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</si>
  <si>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</si>
  <si>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</si>
  <si>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</si>
  <si>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</si>
  <si>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</si>
  <si>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</si>
  <si>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</si>
  <si>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</si>
  <si>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</si>
  <si>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</si>
  <si>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</si>
  <si>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</si>
  <si>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</si>
  <si>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</si>
  <si>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</si>
  <si>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</si>
  <si>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</si>
  <si>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</si>
  <si>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</si>
  <si>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</si>
  <si>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</si>
  <si>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</si>
  <si>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</si>
  <si>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</si>
  <si>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</si>
  <si>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</si>
  <si>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</si>
  <si>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</si>
  <si>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</si>
  <si>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</si>
  <si>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</si>
  <si>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</si>
  <si>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</si>
  <si>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</si>
  <si>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</si>
  <si>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</si>
  <si>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</si>
  <si>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</si>
  <si>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</si>
  <si>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</si>
  <si>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</si>
  <si>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</si>
  <si>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</si>
  <si>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</si>
  <si>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</si>
  <si>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</si>
  <si>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</si>
  <si>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</si>
  <si>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</si>
  <si>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</si>
  <si>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</si>
  <si>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</si>
  <si>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</si>
  <si>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</si>
  <si>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</si>
  <si>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</si>
  <si>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</si>
  <si>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</si>
  <si>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</si>
  <si>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</si>
  <si>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</si>
  <si>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</si>
  <si>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</si>
  <si>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</si>
  <si>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</si>
  <si>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</si>
  <si>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</si>
  <si>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</si>
  <si>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</si>
  <si>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</si>
  <si>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</si>
  <si>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</si>
  <si>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</si>
  <si>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</si>
  <si>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</si>
  <si>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</si>
  <si>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</si>
  <si>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</si>
  <si>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</si>
  <si>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</si>
  <si>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</si>
  <si>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</si>
  <si>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</si>
  <si>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</si>
  <si>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</si>
  <si>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</si>
  <si>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</si>
  <si>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</si>
  <si>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</si>
  <si>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</si>
  <si>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</si>
  <si>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</si>
  <si>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</si>
  <si>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</si>
  <si>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</si>
  <si>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</si>
  <si>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</si>
  <si>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</si>
  <si>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</si>
  <si>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</si>
  <si>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</si>
  <si>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</si>
  <si>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</si>
  <si>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</si>
  <si>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</si>
  <si>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</si>
  <si>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</si>
  <si>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</si>
  <si>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</si>
  <si>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</si>
  <si>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</si>
  <si>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</si>
  <si>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</si>
  <si>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</si>
  <si>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</si>
  <si>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</si>
  <si>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</si>
  <si>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</si>
  <si>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</si>
  <si>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</si>
  <si>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</si>
  <si>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</si>
  <si>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</si>
  <si>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</si>
  <si>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</si>
  <si>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</si>
  <si>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</si>
  <si>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</si>
  <si>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</si>
  <si>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</si>
  <si>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</si>
  <si>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</si>
  <si>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</si>
  <si>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</si>
  <si>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</si>
  <si>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</si>
  <si>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</si>
  <si>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</si>
  <si>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</si>
  <si>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</si>
  <si>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</si>
  <si>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</si>
  <si>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</si>
  <si>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</si>
  <si>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</si>
  <si>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</si>
  <si>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</si>
  <si>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</si>
  <si>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</si>
  <si>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</si>
  <si>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</si>
  <si>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</si>
  <si>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</si>
  <si>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</si>
  <si>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</si>
  <si>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</si>
  <si>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</si>
  <si>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</si>
  <si>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</si>
  <si>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</si>
  <si>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</si>
  <si>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</si>
  <si>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</si>
  <si>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</si>
  <si>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</si>
  <si>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</si>
  <si>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</si>
  <si>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</si>
  <si>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</si>
  <si>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</si>
  <si>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</si>
  <si>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</si>
  <si>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</si>
  <si>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</si>
  <si>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</si>
  <si>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</si>
  <si>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</si>
  <si>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</si>
  <si>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</si>
  <si>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</si>
  <si>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</si>
  <si>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</si>
  <si>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</si>
  <si>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</si>
  <si>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</si>
  <si>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</si>
  <si>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</si>
  <si>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</si>
  <si>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</si>
  <si>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</si>
  <si>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</si>
  <si>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</si>
  <si>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</si>
  <si>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</si>
  <si>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</si>
  <si>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</si>
  <si>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</si>
  <si>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</si>
  <si>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</si>
  <si>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</si>
  <si>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</si>
  <si>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</si>
  <si>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</si>
  <si>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</si>
  <si>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</si>
  <si>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</si>
  <si>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</si>
  <si>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</si>
  <si>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</si>
  <si>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</si>
  <si>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</si>
  <si>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</si>
  <si>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</si>
  <si>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</si>
  <si>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</si>
  <si>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</si>
  <si>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</si>
  <si>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</si>
  <si>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</si>
  <si>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</si>
  <si>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</si>
  <si>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</si>
  <si>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</si>
  <si>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</si>
  <si>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</si>
  <si>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</si>
  <si>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</si>
  <si>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</si>
  <si>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</si>
  <si>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</si>
  <si>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</si>
  <si>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</si>
  <si>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</si>
  <si>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</si>
  <si>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</si>
  <si>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</si>
  <si>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</si>
  <si>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</si>
  <si>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</si>
  <si>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</si>
  <si>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</si>
  <si>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</si>
  <si>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</si>
  <si>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</si>
  <si>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</si>
  <si>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</si>
  <si>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</si>
  <si>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</si>
  <si>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</si>
  <si>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</si>
  <si>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</si>
  <si>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</si>
  <si>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</si>
  <si>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</si>
  <si>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</si>
  <si>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</si>
  <si>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</si>
  <si>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</si>
  <si>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</si>
  <si>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</si>
  <si>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</si>
  <si>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</si>
  <si>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</si>
  <si>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</si>
  <si>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</si>
  <si>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</si>
  <si>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</si>
  <si>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</si>
  <si>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</si>
  <si>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</si>
  <si>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</si>
  <si>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</si>
  <si>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</si>
  <si>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</si>
  <si>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</si>
  <si>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</si>
  <si>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</si>
  <si>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</si>
  <si>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</si>
  <si>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</si>
  <si>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</si>
  <si>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</si>
  <si>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</si>
  <si>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</si>
  <si>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</si>
  <si>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</si>
  <si>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</si>
  <si>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</si>
  <si>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</si>
  <si>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</si>
  <si>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</si>
  <si>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</si>
  <si>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</si>
  <si>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</si>
  <si>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</si>
  <si>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</si>
  <si>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</si>
  <si>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</si>
  <si>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</si>
  <si>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</si>
  <si>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</si>
  <si>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</si>
  <si>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</si>
  <si>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</si>
  <si>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</si>
  <si>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</si>
  <si>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</si>
  <si>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</si>
  <si>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</si>
  <si>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</si>
  <si>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</si>
  <si>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</si>
  <si>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</si>
  <si>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</si>
  <si>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</si>
  <si>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</si>
  <si>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</si>
  <si>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</si>
  <si>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</si>
  <si>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</si>
  <si>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</si>
  <si>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</si>
  <si>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</si>
  <si>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</si>
  <si>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</si>
  <si>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</si>
  <si>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</si>
  <si>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</si>
  <si>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</si>
  <si>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</si>
  <si>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</si>
  <si>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</si>
  <si>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</si>
  <si>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</si>
  <si>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</si>
  <si>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</si>
  <si>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</si>
  <si>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</si>
  <si>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</si>
  <si>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</si>
  <si>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</si>
  <si>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</si>
  <si>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</si>
  <si>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</si>
  <si>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</si>
  <si>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</si>
  <si>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</si>
  <si>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</si>
  <si>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</si>
  <si>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</si>
  <si>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</si>
  <si>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</si>
  <si>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</si>
  <si>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</si>
  <si>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</si>
  <si>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</si>
  <si>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</si>
  <si>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</si>
  <si>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</si>
  <si>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</si>
  <si>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</si>
  <si>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</si>
  <si>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</si>
  <si>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</si>
  <si>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</si>
  <si>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</si>
  <si>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</si>
  <si>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</si>
  <si>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</si>
  <si>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</si>
  <si>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</si>
  <si>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</si>
  <si>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</si>
  <si>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</si>
  <si>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</si>
  <si>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</si>
  <si>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</si>
  <si>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</si>
  <si>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</si>
  <si>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</si>
  <si>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</si>
  <si>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</si>
  <si>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</si>
  <si>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</si>
  <si>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</si>
  <si>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</si>
  <si>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</si>
  <si>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</si>
  <si>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</si>
  <si>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</si>
  <si>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</si>
  <si>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</si>
  <si>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</si>
  <si>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</si>
  <si>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</si>
  <si>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</si>
  <si>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</si>
  <si>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</si>
  <si>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</si>
  <si>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</si>
  <si>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</si>
  <si>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</si>
  <si>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</si>
  <si>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</si>
  <si>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</si>
  <si>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</si>
  <si>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</si>
  <si>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</si>
  <si>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</si>
  <si>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</si>
  <si>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</si>
  <si>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</si>
  <si>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</si>
  <si>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</si>
  <si>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</si>
  <si>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</si>
  <si>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</si>
  <si>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</si>
  <si>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</si>
  <si>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</si>
  <si>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</si>
  <si>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</si>
  <si>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</si>
  <si>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</si>
  <si>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</si>
  <si>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</si>
  <si>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</si>
  <si>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</si>
  <si>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</si>
  <si>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</si>
  <si>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</si>
  <si>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</si>
  <si>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</si>
  <si>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</si>
  <si>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</si>
  <si>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</si>
  <si>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</si>
  <si>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</si>
  <si>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</si>
  <si>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</si>
  <si>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</si>
  <si>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</si>
  <si>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</si>
  <si>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</si>
  <si>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</si>
  <si>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</si>
  <si>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</si>
  <si>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</si>
  <si>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</si>
  <si>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</si>
  <si>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</si>
  <si>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</si>
  <si>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</si>
  <si>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</si>
  <si>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</si>
  <si>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</si>
  <si>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</si>
  <si>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</si>
  <si>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</si>
  <si>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</si>
  <si>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</si>
  <si>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</si>
  <si>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</si>
  <si>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</si>
  <si>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</si>
  <si>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</si>
  <si>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</si>
  <si>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</si>
  <si>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</si>
  <si>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</si>
  <si>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</si>
  <si>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</si>
  <si>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</si>
  <si>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</si>
  <si>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</si>
  <si>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</si>
  <si>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</si>
  <si>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</si>
  <si>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</si>
  <si>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</si>
  <si>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</si>
  <si>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</si>
  <si>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</si>
  <si>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</si>
  <si>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</si>
  <si>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</si>
  <si>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</si>
  <si>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</si>
  <si>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</si>
  <si>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</si>
  <si>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</si>
  <si>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</si>
  <si>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</si>
  <si>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</si>
  <si>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</si>
  <si>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</si>
  <si>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</si>
  <si>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</si>
  <si>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</si>
  <si>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</si>
  <si>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</si>
  <si>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</si>
  <si>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</si>
  <si>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</si>
  <si>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</si>
  <si>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</si>
  <si>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</si>
  <si>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</si>
  <si>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</si>
  <si>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</si>
  <si>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</si>
  <si>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</si>
  <si>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</si>
  <si>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</si>
  <si>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</si>
  <si>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</si>
  <si>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</si>
  <si>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</si>
  <si>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</si>
  <si>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</si>
  <si>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</si>
  <si>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</si>
  <si>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</si>
  <si>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</si>
  <si>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</si>
  <si>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</si>
  <si>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</si>
  <si>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</si>
  <si>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</si>
  <si>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</si>
  <si>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</si>
  <si>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</si>
  <si>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</si>
  <si>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</si>
  <si>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</si>
  <si>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</si>
  <si>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</si>
  <si>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</si>
  <si>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</si>
  <si>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</si>
  <si>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</si>
  <si>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</si>
  <si>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</si>
  <si>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</si>
  <si>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</si>
  <si>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</si>
  <si>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</si>
  <si>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</si>
  <si>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</si>
  <si>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</si>
  <si>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</si>
  <si>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</si>
  <si>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</si>
  <si>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</si>
  <si>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</si>
  <si>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</si>
  <si>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</si>
  <si>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</si>
  <si>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</si>
  <si>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</si>
  <si>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</si>
  <si>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</si>
  <si>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</si>
  <si>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</si>
  <si>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</si>
  <si>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</si>
  <si>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</si>
  <si>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</si>
  <si>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</si>
  <si>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</si>
  <si>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</si>
  <si>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</si>
  <si>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</si>
  <si>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</si>
  <si>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</si>
  <si>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</si>
  <si>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</si>
  <si>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</si>
  <si>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</si>
  <si>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</si>
  <si>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</si>
  <si>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</si>
  <si>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</si>
  <si>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</si>
  <si>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</si>
  <si>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</si>
  <si>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</si>
  <si>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</si>
  <si>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</si>
  <si>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</si>
  <si>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</si>
  <si>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</si>
  <si>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</si>
  <si>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</si>
  <si>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</si>
  <si>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</si>
  <si>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</si>
  <si>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</si>
  <si>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</si>
  <si>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</si>
  <si>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</si>
  <si>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</si>
  <si>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</si>
  <si>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</si>
  <si>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</si>
  <si>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</si>
  <si>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</si>
  <si>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</si>
  <si>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</si>
  <si>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</si>
  <si>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</si>
  <si>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</si>
  <si>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</si>
  <si>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</si>
  <si>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</si>
  <si>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</si>
  <si>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</si>
  <si>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</si>
  <si>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</si>
  <si>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</si>
  <si>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</si>
  <si>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</si>
  <si>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</si>
  <si>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</si>
  <si>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</si>
  <si>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</si>
  <si>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</si>
  <si>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</si>
  <si>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</si>
  <si>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</si>
  <si>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</si>
  <si>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</si>
  <si>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</si>
  <si>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</si>
  <si>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</si>
  <si>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</si>
  <si>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</si>
  <si>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</si>
  <si>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</si>
  <si>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</si>
  <si>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</si>
  <si>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</si>
  <si>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</si>
  <si>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</si>
  <si>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</si>
  <si>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</si>
  <si>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</si>
  <si>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</si>
  <si>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</si>
  <si>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</si>
  <si>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</si>
  <si>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</si>
  <si>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</si>
  <si>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</si>
  <si>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</si>
  <si>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</si>
  <si>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</si>
  <si>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</si>
  <si>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</si>
  <si>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</si>
  <si>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</si>
  <si>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</si>
  <si>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</si>
  <si>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</si>
  <si>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</si>
  <si>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</si>
  <si>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</si>
  <si>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</si>
  <si>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</si>
  <si>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</si>
  <si>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</si>
  <si>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</si>
  <si>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</si>
  <si>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</si>
  <si>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</si>
  <si>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</si>
  <si>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</si>
  <si>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</si>
  <si>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</si>
  <si>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</si>
  <si>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</si>
  <si>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</si>
  <si>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</si>
  <si>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</si>
  <si>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</si>
  <si>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</si>
  <si>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</si>
  <si>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</si>
  <si>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</si>
  <si>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</si>
  <si>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</si>
  <si>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</si>
  <si>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</si>
  <si>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</si>
  <si>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</si>
  <si>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</si>
  <si>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</si>
  <si>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</si>
  <si>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</si>
  <si>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</si>
  <si>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</si>
  <si>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</si>
  <si>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</si>
  <si>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</si>
  <si>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</si>
  <si>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</si>
  <si>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</si>
  <si>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</si>
  <si>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</si>
  <si>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</si>
  <si>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</si>
  <si>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</si>
  <si>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</si>
  <si>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</si>
  <si>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</si>
  <si>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</si>
  <si>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</si>
  <si>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</si>
  <si>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</si>
  <si>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</si>
  <si>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</si>
  <si>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</si>
  <si>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</si>
  <si>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</si>
  <si>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</si>
  <si>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</si>
  <si>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</si>
  <si>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</si>
  <si>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</si>
  <si>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</si>
  <si>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</si>
  <si>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</si>
  <si>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</si>
  <si>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</si>
  <si>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</si>
  <si>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</si>
  <si>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</si>
  <si>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</si>
  <si>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</si>
  <si>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</si>
  <si>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</si>
  <si>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</si>
  <si>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</si>
  <si>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</si>
  <si>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</si>
  <si>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</si>
  <si>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</si>
  <si>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</si>
  <si>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</si>
  <si>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</si>
  <si>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</si>
  <si>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</si>
  <si>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</si>
  <si>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</si>
  <si>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</si>
  <si>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</si>
  <si>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</si>
  <si>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</si>
  <si>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</si>
  <si>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</si>
  <si>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</si>
  <si>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</si>
  <si>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</si>
  <si>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</si>
  <si>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</si>
  <si>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</si>
  <si>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</si>
  <si>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</si>
  <si>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</si>
  <si>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</si>
  <si>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</si>
  <si>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</si>
  <si>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</si>
  <si>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</si>
  <si>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</si>
  <si>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</si>
  <si>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</si>
  <si>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</si>
  <si>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</si>
  <si>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</si>
  <si>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</si>
  <si>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</si>
  <si>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</si>
  <si>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</si>
  <si>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</si>
  <si>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</si>
  <si>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</si>
  <si>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</si>
  <si>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</si>
  <si>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</si>
  <si>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</si>
  <si>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</si>
  <si>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</si>
  <si>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</si>
  <si>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</si>
  <si>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</si>
  <si>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</si>
  <si>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</si>
  <si>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</si>
  <si>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</si>
  <si>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</si>
  <si>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</si>
  <si>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</si>
  <si>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</si>
  <si>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</si>
  <si>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</si>
  <si>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</si>
  <si>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</si>
  <si>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</si>
  <si>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</si>
  <si>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</si>
  <si>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</si>
  <si>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</si>
  <si>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</si>
  <si>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</si>
  <si>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</si>
  <si>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</si>
  <si>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</si>
  <si>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</si>
  <si>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</si>
  <si>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</si>
  <si>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</si>
  <si>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</si>
  <si>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</si>
  <si>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</si>
  <si>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</si>
  <si>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</si>
  <si>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</si>
  <si>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</si>
  <si>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</si>
  <si>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</si>
  <si>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</si>
  <si>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</si>
  <si>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</si>
  <si>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</si>
  <si>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</si>
  <si>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</si>
  <si>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</si>
  <si>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</si>
  <si>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</si>
  <si>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</si>
  <si>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</si>
  <si>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</si>
  <si>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</si>
  <si>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</si>
  <si>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</si>
  <si>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</si>
  <si>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</si>
  <si>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</si>
  <si>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</si>
  <si>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</si>
  <si>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</si>
  <si>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</si>
  <si>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</si>
  <si>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</si>
  <si>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</si>
  <si>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</si>
  <si>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</si>
  <si>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</si>
  <si>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</si>
  <si>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</si>
  <si>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</si>
  <si>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</si>
  <si>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</si>
  <si>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</si>
  <si>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</si>
  <si>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</si>
  <si>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</si>
  <si>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</si>
  <si>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</si>
  <si>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</si>
  <si>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</si>
  <si>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</si>
  <si>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</si>
  <si>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</si>
  <si>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</si>
  <si>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</si>
  <si>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</si>
  <si>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</si>
  <si>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</si>
  <si>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</si>
  <si>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</si>
  <si>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</si>
  <si>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</si>
  <si>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</si>
  <si>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</si>
  <si>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</si>
  <si>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</si>
  <si>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</si>
  <si>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</si>
  <si>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</si>
  <si>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</si>
  <si>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</si>
  <si>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</si>
  <si>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</si>
  <si>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</si>
  <si>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</si>
  <si>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</si>
  <si>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</si>
  <si>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</si>
  <si>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</si>
  <si>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</si>
  <si>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</si>
  <si>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</si>
  <si>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</si>
  <si>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</si>
  <si>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</si>
  <si>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</si>
  <si>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</si>
  <si>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</si>
  <si>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</si>
  <si>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</si>
  <si>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</si>
  <si>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</si>
  <si>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</si>
  <si>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</si>
  <si>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</si>
  <si>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</si>
  <si>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</si>
  <si>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</si>
  <si>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</si>
  <si>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</si>
  <si>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</si>
  <si>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</si>
  <si>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</si>
  <si>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</si>
  <si>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</si>
  <si>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</si>
  <si>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</si>
  <si>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</si>
  <si>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</si>
  <si>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</si>
  <si>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</si>
  <si>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</si>
  <si>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</si>
  <si>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</si>
  <si>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</si>
  <si>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</si>
  <si>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</si>
  <si>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</si>
  <si>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</si>
  <si>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</si>
  <si>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</si>
  <si>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</si>
  <si>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</si>
  <si>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</si>
  <si>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</si>
  <si>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</si>
  <si>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</si>
  <si>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</si>
  <si>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</si>
  <si>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</si>
  <si>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</si>
  <si>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</si>
  <si>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</si>
  <si>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</si>
  <si>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</si>
  <si>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</si>
  <si>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</si>
  <si>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</si>
  <si>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</si>
  <si>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</si>
  <si>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</si>
  <si>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</si>
  <si>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</si>
  <si>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</si>
  <si>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</si>
  <si>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</si>
  <si>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</si>
  <si>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</si>
  <si>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</si>
  <si>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</si>
  <si>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</si>
  <si>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</si>
  <si>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</si>
  <si>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</si>
  <si>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</si>
  <si>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</si>
  <si>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</si>
  <si>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</si>
  <si>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</si>
  <si>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</si>
  <si>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</si>
  <si>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</si>
  <si>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</si>
  <si>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</si>
  <si>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</si>
  <si>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</si>
  <si>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</si>
  <si>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</si>
  <si>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</si>
  <si>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</si>
  <si>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</si>
  <si>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</si>
  <si>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</si>
  <si>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</si>
  <si>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</si>
  <si>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</si>
  <si>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</si>
  <si>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</si>
  <si>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</si>
  <si>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</si>
  <si>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</si>
  <si>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</si>
  <si>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</si>
  <si>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</si>
  <si>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</si>
  <si>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</si>
  <si>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</si>
  <si>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</si>
  <si>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</si>
  <si>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</si>
  <si>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</si>
  <si>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</si>
  <si>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</si>
  <si>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</si>
  <si>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</si>
  <si>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</si>
  <si>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</si>
  <si>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</si>
  <si>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</si>
  <si>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</si>
  <si>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</si>
  <si>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</si>
  <si>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</si>
  <si>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</si>
  <si>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</si>
  <si>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</si>
  <si>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</si>
  <si>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</si>
  <si>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</si>
  <si>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</si>
  <si>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</si>
  <si>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</si>
  <si>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</si>
  <si>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</si>
  <si>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</si>
  <si>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</si>
  <si>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</si>
  <si>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</si>
  <si>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</si>
  <si>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</si>
  <si>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</si>
  <si>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</si>
  <si>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</si>
  <si>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</si>
  <si>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</si>
  <si>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</si>
  <si>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</si>
  <si>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</si>
  <si>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</si>
  <si>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</si>
  <si>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</si>
  <si>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</si>
  <si>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</si>
  <si>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</si>
  <si>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</si>
  <si>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</si>
  <si>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</si>
  <si>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</si>
  <si>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</si>
  <si>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</si>
  <si>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</si>
  <si>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</si>
  <si>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</si>
  <si>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</si>
  <si>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</si>
  <si>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</si>
  <si>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</si>
  <si>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</si>
  <si>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</si>
  <si>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</si>
  <si>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</si>
  <si>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</si>
  <si>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</si>
  <si>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</si>
  <si>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</si>
  <si>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</si>
  <si>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</si>
  <si>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</si>
  <si>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</si>
  <si>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</si>
  <si>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</si>
  <si>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</si>
  <si>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</si>
  <si>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</si>
  <si>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</si>
  <si>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</si>
  <si>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</si>
  <si>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</si>
  <si>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</si>
  <si>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</si>
  <si>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</si>
  <si>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</si>
  <si>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</si>
  <si>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</si>
  <si>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</si>
  <si>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</si>
  <si>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</si>
  <si>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</si>
  <si>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</si>
  <si>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</si>
  <si>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</si>
  <si>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</si>
  <si>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</si>
  <si>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</si>
  <si>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</si>
  <si>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</si>
  <si>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</si>
  <si>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</si>
  <si>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</si>
  <si>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</si>
  <si>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</si>
  <si>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</si>
  <si>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</si>
  <si>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</si>
  <si>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</si>
  <si>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</si>
  <si>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</si>
  <si>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</si>
  <si>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</si>
  <si>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</si>
  <si>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</si>
  <si>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</si>
  <si>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</si>
  <si>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</si>
  <si>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</si>
  <si>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</si>
  <si>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</si>
  <si>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</si>
  <si>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</si>
  <si>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</si>
  <si>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</si>
  <si>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</si>
  <si>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</si>
  <si>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</si>
  <si>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</si>
  <si>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</si>
  <si>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</si>
  <si>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</si>
  <si>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</si>
  <si>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</si>
  <si>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</si>
  <si>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</si>
  <si>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</si>
  <si>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</si>
  <si>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</si>
  <si>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</si>
  <si>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</si>
  <si>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</si>
  <si>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</si>
  <si>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</si>
  <si>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</si>
  <si>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</si>
  <si>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</si>
  <si>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</si>
  <si>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</si>
  <si>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</si>
  <si>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</si>
  <si>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</si>
  <si>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</si>
  <si>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</si>
  <si>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</si>
  <si>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</si>
  <si>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</si>
  <si>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</si>
  <si>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</si>
  <si>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</si>
  <si>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</si>
  <si>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</si>
  <si>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</si>
  <si>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</si>
  <si>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</si>
  <si>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</si>
  <si>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</si>
  <si>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</si>
  <si>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</si>
  <si>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</si>
  <si>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</si>
  <si>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</si>
  <si>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</si>
  <si>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</si>
  <si>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</si>
  <si>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</si>
  <si>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</si>
  <si>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</si>
  <si>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</si>
  <si>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</si>
  <si>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</si>
  <si>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</si>
  <si>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</si>
  <si>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</si>
  <si>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</si>
  <si>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</si>
  <si>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</si>
  <si>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</si>
  <si>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</si>
  <si>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</si>
  <si>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</si>
  <si>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</si>
  <si>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</si>
  <si>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</si>
  <si>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</si>
  <si>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</si>
  <si>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</si>
  <si>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</si>
  <si>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</si>
  <si>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</si>
  <si>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</si>
  <si>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</si>
  <si>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</si>
  <si>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</si>
  <si>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</si>
  <si>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</si>
  <si>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</si>
  <si>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</si>
  <si>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</si>
  <si>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</si>
  <si>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</si>
  <si>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</si>
  <si>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</si>
  <si>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</si>
  <si>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</si>
  <si>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</si>
  <si>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</si>
  <si>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</si>
  <si>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</si>
  <si>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</si>
  <si>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</si>
  <si>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</si>
  <si>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</si>
  <si>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</si>
  <si>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</si>
  <si>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</si>
  <si>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</si>
  <si>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</si>
  <si>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</si>
  <si>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</si>
  <si>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</si>
  <si>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</si>
  <si>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</si>
  <si>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</si>
  <si>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</si>
  <si>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</si>
  <si>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</si>
  <si>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</si>
  <si>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</si>
  <si>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</si>
  <si>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</si>
  <si>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</si>
  <si>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</si>
  <si>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</si>
  <si>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</si>
  <si>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</si>
  <si>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</si>
  <si>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</si>
  <si>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</si>
  <si>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</si>
  <si>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</si>
  <si>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</si>
  <si>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</si>
  <si>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</si>
  <si>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</si>
  <si>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</si>
  <si>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</si>
  <si>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</si>
  <si>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</si>
  <si>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</si>
  <si>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</si>
  <si>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</si>
  <si>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</si>
  <si>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</si>
  <si>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</si>
  <si>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</si>
  <si>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</si>
  <si>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</si>
  <si>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</si>
  <si>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</si>
  <si>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</si>
  <si>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</si>
  <si>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</si>
  <si>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</si>
  <si>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</si>
  <si>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</si>
  <si>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</si>
  <si>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</si>
  <si>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</si>
  <si>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</si>
  <si>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</si>
  <si>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</si>
  <si>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</si>
  <si>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</si>
  <si>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</si>
  <si>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</si>
  <si>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</si>
  <si>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</si>
  <si>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</si>
  <si>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</si>
  <si>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</si>
  <si>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</si>
  <si>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</si>
  <si>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</si>
  <si>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</si>
  <si>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</si>
  <si>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</si>
  <si>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</si>
  <si>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</si>
  <si>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</si>
  <si>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</si>
  <si>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</si>
  <si>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</si>
  <si>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</si>
  <si>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</si>
  <si>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</si>
  <si>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</si>
  <si>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</si>
  <si>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</si>
  <si>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</si>
  <si>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</si>
  <si>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</si>
  <si>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</si>
  <si>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</si>
  <si>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</si>
  <si>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</si>
  <si>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</si>
  <si>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</si>
  <si>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</si>
  <si>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</si>
  <si>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</si>
  <si>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</si>
  <si>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</si>
  <si>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</si>
  <si>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</si>
  <si>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</si>
  <si>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</si>
  <si>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</si>
  <si>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</si>
  <si>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</si>
  <si>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</si>
  <si>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</si>
  <si>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</si>
  <si>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</si>
  <si>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</si>
  <si>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</si>
  <si>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</si>
  <si>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</si>
  <si>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</si>
  <si>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</si>
  <si>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</si>
  <si>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</si>
  <si>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</si>
  <si>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</si>
  <si>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</si>
  <si>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</si>
  <si>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</si>
  <si>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</si>
  <si>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</si>
  <si>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</si>
  <si>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</si>
  <si>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</si>
  <si>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</si>
  <si>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</si>
  <si>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</si>
  <si>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</si>
  <si>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</si>
  <si>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</si>
  <si>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</si>
  <si>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</si>
  <si>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</si>
  <si>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</si>
  <si>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</si>
  <si>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</si>
  <si>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</si>
  <si>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</si>
  <si>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</si>
  <si>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</si>
  <si>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</si>
  <si>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</si>
  <si>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</si>
  <si>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</si>
  <si>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</si>
  <si>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</si>
  <si>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</si>
  <si>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</si>
  <si>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</si>
  <si>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</si>
  <si>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</si>
  <si>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</si>
  <si>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</si>
  <si>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</si>
  <si>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</si>
  <si>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</si>
  <si>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</si>
  <si>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</si>
  <si>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</si>
  <si>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</si>
  <si>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</si>
  <si>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</si>
  <si>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</si>
  <si>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</si>
  <si>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</si>
  <si>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</si>
  <si>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</si>
  <si>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</si>
  <si>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</si>
  <si>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</si>
  <si>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</si>
  <si>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</si>
  <si>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</si>
  <si>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</si>
  <si>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</si>
  <si>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</si>
  <si>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</si>
  <si>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</si>
  <si>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</si>
  <si>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</si>
  <si>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</si>
  <si>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</si>
  <si>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</si>
  <si>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</si>
  <si>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</si>
  <si>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</si>
  <si>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</si>
  <si>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</si>
  <si>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</si>
  <si>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</si>
  <si>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</si>
  <si>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</si>
  <si>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</si>
  <si>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</si>
  <si>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</si>
  <si>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</si>
  <si>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</si>
  <si>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</si>
  <si>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</si>
  <si>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</si>
  <si>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</si>
  <si>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</si>
  <si>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</si>
  <si>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</si>
  <si>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</si>
  <si>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</si>
  <si>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</si>
  <si>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</si>
  <si>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</si>
  <si>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</si>
  <si>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</si>
  <si>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</si>
  <si>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</si>
  <si>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</si>
  <si>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</si>
  <si>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</si>
  <si>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</si>
  <si>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</si>
  <si>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</si>
  <si>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</si>
  <si>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</si>
  <si>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</si>
  <si>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</si>
  <si>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</si>
  <si>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</si>
  <si>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</si>
  <si>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</si>
  <si>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</si>
  <si>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</si>
  <si>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</si>
  <si>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</si>
  <si>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</si>
  <si>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</si>
  <si>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</si>
  <si>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</si>
  <si>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</si>
  <si>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</si>
  <si>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</si>
  <si>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</si>
  <si>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</si>
  <si>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</si>
  <si>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</si>
  <si>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</si>
  <si>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</si>
  <si>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</si>
  <si>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</si>
  <si>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</si>
  <si>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</si>
  <si>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</si>
  <si>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</si>
  <si>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</si>
  <si>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</si>
  <si>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</si>
  <si>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</si>
  <si>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</si>
  <si>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</si>
  <si>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</si>
  <si>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</si>
  <si>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</si>
  <si>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</si>
  <si>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</si>
  <si>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</si>
  <si>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</si>
  <si>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</si>
  <si>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</si>
  <si>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</si>
  <si>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</si>
  <si>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</si>
  <si>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</si>
  <si>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</si>
  <si>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</si>
  <si>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</si>
  <si>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</si>
  <si>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</si>
  <si>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</si>
  <si>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</si>
  <si>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</si>
  <si>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</si>
  <si>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</si>
  <si>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</si>
  <si>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</si>
  <si>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</si>
  <si>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</si>
  <si>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</si>
  <si>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</si>
  <si>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</si>
  <si>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</si>
  <si>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</si>
  <si>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</si>
  <si>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</si>
  <si>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</si>
  <si>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</si>
  <si>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</si>
  <si>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</si>
  <si>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</si>
  <si>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</si>
  <si>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</si>
  <si>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</si>
  <si>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</si>
  <si>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</si>
  <si>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</si>
  <si>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</si>
  <si>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</si>
  <si>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</si>
  <si>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</si>
  <si>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</si>
  <si>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</si>
  <si>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</si>
  <si>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</si>
  <si>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</si>
  <si>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</si>
  <si>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</si>
  <si>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</si>
  <si>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</si>
  <si>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</si>
  <si>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</si>
  <si>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</si>
  <si>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</si>
  <si>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</si>
  <si>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</si>
  <si>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</si>
  <si>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</si>
  <si>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</si>
  <si>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</si>
  <si>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</si>
  <si>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</si>
  <si>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</si>
  <si>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</si>
  <si>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</si>
  <si>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</si>
  <si>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</si>
  <si>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</si>
  <si>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</si>
  <si>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</si>
  <si>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</si>
  <si>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</si>
  <si>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</si>
  <si>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</si>
  <si>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</si>
  <si>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</si>
  <si>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</si>
  <si>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</si>
  <si>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</si>
  <si>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</si>
  <si>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</si>
  <si>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</si>
  <si>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</si>
  <si>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</si>
  <si>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</si>
  <si>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</si>
  <si>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</si>
  <si>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</si>
  <si>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</si>
  <si>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</si>
  <si>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</si>
  <si>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</si>
  <si>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</si>
  <si>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</si>
  <si>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</si>
  <si>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</si>
  <si>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</si>
  <si>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</si>
  <si>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</si>
  <si>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</si>
  <si>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</si>
  <si>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</si>
  <si>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</si>
  <si>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</si>
  <si>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</si>
  <si>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</si>
  <si>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</si>
  <si>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</si>
  <si>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</si>
  <si>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</si>
  <si>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</si>
  <si>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</si>
  <si>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</si>
  <si>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</si>
  <si>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</si>
  <si>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</si>
  <si>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</si>
  <si>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</si>
  <si>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</si>
  <si>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</si>
  <si>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</si>
  <si>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</si>
  <si>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</si>
  <si>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</si>
  <si>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</si>
  <si>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</si>
  <si>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</si>
  <si>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</si>
  <si>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</si>
  <si>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</si>
  <si>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</si>
  <si>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</si>
  <si>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</si>
  <si>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</si>
  <si>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</si>
  <si>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</si>
  <si>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</si>
  <si>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</si>
  <si>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</si>
  <si>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</si>
  <si>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</si>
  <si>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</si>
  <si>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</si>
  <si>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</si>
  <si>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</si>
  <si>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</si>
  <si>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</si>
  <si>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</si>
  <si>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</si>
  <si>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</si>
  <si>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</si>
  <si>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</si>
  <si>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</si>
  <si>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</si>
  <si>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</si>
  <si>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</si>
  <si>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</si>
  <si>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</si>
  <si>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</si>
  <si>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</si>
  <si>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</si>
  <si>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</si>
  <si>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</si>
  <si>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</si>
  <si>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</si>
  <si>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</si>
  <si>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</si>
  <si>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</si>
  <si>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</si>
  <si>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</si>
  <si>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</si>
  <si>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</si>
  <si>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</si>
  <si>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</si>
  <si>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</si>
  <si>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</si>
  <si>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</si>
  <si>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</si>
  <si>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</si>
  <si>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</si>
  <si>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</si>
  <si>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</si>
  <si>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</si>
  <si>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</si>
  <si>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</si>
  <si>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</si>
  <si>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</si>
  <si>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</si>
  <si>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</si>
  <si>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</si>
  <si>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</si>
  <si>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</si>
  <si>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</si>
  <si>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</si>
  <si>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</si>
  <si>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</si>
  <si>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</si>
  <si>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</si>
  <si>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</si>
  <si>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</si>
  <si>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</si>
  <si>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</si>
  <si>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</si>
  <si>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</si>
  <si>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</si>
  <si>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</si>
  <si>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</si>
  <si>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</si>
  <si>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</si>
  <si>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</si>
  <si>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</si>
  <si>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</si>
  <si>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</si>
  <si>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</si>
  <si>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</si>
  <si>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</si>
  <si>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</si>
  <si>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</si>
  <si>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</si>
  <si>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</si>
  <si>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</si>
  <si>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</si>
  <si>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</si>
  <si>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</si>
  <si>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</si>
  <si>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</si>
  <si>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</si>
  <si>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</si>
  <si>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</si>
  <si>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</si>
  <si>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</si>
  <si>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</si>
  <si>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</si>
  <si>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</si>
  <si>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</si>
  <si>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</si>
  <si>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</si>
  <si>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</si>
  <si>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</si>
  <si>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</si>
  <si>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</si>
  <si>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</si>
  <si>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</si>
  <si>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</si>
  <si>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</si>
  <si>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</si>
  <si>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</si>
  <si>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</si>
  <si>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</si>
  <si>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</si>
  <si>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</si>
  <si>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</si>
  <si>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</si>
  <si>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</si>
  <si>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</si>
  <si>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</si>
  <si>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</si>
  <si>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</si>
  <si>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</si>
  <si>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</si>
  <si>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</si>
  <si>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</si>
  <si>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</si>
  <si>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</si>
  <si>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</si>
  <si>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</si>
  <si>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</si>
  <si>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</si>
  <si>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</si>
  <si>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</si>
  <si>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</si>
  <si>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</si>
  <si>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</si>
  <si>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</si>
  <si>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</si>
  <si>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</si>
  <si>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</si>
  <si>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</si>
  <si>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</si>
  <si>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</si>
  <si>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</si>
  <si>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</si>
  <si>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</si>
  <si>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</si>
  <si>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</si>
  <si>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</si>
  <si>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</si>
  <si>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</si>
  <si>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</si>
  <si>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</si>
  <si>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</si>
  <si>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</si>
  <si>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</si>
  <si>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</si>
  <si>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</si>
  <si>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</si>
  <si>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</si>
  <si>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</si>
  <si>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</si>
  <si>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</si>
  <si>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</si>
  <si>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</si>
  <si>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</si>
  <si>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</si>
  <si>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</si>
  <si>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</si>
  <si>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</si>
  <si>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</si>
  <si>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</si>
  <si>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</si>
  <si>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</si>
  <si>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</si>
  <si>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</si>
  <si>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</si>
  <si>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</si>
  <si>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</si>
  <si>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</si>
  <si>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</si>
  <si>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</si>
  <si>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</si>
  <si>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</si>
  <si>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</si>
  <si>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</si>
  <si>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</si>
  <si>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</si>
  <si>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</si>
  <si>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</si>
  <si>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</si>
  <si>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</si>
  <si>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</si>
  <si>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</si>
  <si>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</si>
  <si>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</si>
  <si>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</si>
  <si>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</si>
  <si>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</si>
  <si>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</si>
  <si>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</si>
  <si>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</si>
  <si>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</si>
  <si>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</si>
  <si>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</si>
  <si>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</si>
  <si>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</si>
  <si>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</si>
  <si>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</si>
  <si>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</si>
  <si>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</si>
  <si>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</si>
  <si>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</si>
  <si>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</si>
  <si>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</si>
  <si>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</si>
  <si>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</si>
  <si>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</si>
  <si>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</si>
  <si>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</si>
  <si>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</si>
  <si>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</si>
  <si>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</si>
  <si>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</si>
  <si>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</si>
  <si>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</si>
  <si>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</si>
  <si>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</si>
  <si>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</si>
  <si>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</si>
  <si>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</si>
  <si>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</si>
  <si>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</si>
  <si>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</si>
  <si>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</si>
  <si>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</si>
  <si>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</si>
  <si>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</si>
  <si>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</si>
  <si>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</si>
  <si>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</si>
  <si>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</si>
  <si>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</si>
  <si>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</si>
  <si>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</si>
  <si>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</si>
  <si>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</si>
  <si>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</si>
  <si>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</si>
  <si>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</si>
  <si>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</si>
  <si>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</si>
  <si>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</si>
  <si>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</si>
  <si>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</si>
  <si>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</si>
  <si>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</si>
  <si>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</si>
  <si>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</si>
  <si>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</si>
  <si>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</si>
  <si>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</si>
  <si>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</si>
  <si>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</si>
  <si>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</si>
  <si>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</si>
  <si>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</si>
  <si>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</si>
  <si>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</si>
  <si>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</si>
  <si>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</si>
  <si>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</si>
  <si>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</si>
  <si>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</si>
  <si>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</si>
  <si>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</si>
  <si>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</si>
  <si>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</si>
  <si>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</si>
  <si>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</si>
  <si>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</si>
  <si>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</si>
  <si>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</si>
  <si>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</si>
  <si>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</si>
  <si>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</si>
  <si>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</si>
  <si>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</si>
  <si>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</si>
  <si>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</si>
  <si>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</si>
  <si>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</si>
  <si>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</si>
  <si>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</si>
  <si>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</si>
  <si>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</si>
  <si>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</si>
  <si>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</si>
  <si>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</si>
  <si>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</si>
  <si>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</si>
  <si>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</si>
  <si>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</si>
  <si>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</si>
  <si>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</si>
  <si>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</si>
  <si>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</si>
  <si>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</si>
  <si>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</si>
  <si>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</si>
  <si>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</si>
  <si>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</si>
  <si>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</si>
  <si>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</si>
  <si>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</si>
  <si>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</si>
  <si>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</si>
  <si>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</si>
  <si>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</si>
  <si>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</si>
  <si>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</si>
  <si>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</si>
  <si>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</si>
  <si>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</si>
  <si>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</si>
  <si>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</si>
  <si>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</si>
  <si>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</si>
  <si>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</si>
  <si>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</si>
  <si>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</si>
  <si>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</si>
  <si>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</si>
  <si>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</si>
  <si>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</si>
  <si>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</si>
  <si>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</si>
  <si>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</si>
  <si>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</si>
  <si>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</si>
  <si>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</si>
  <si>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</si>
  <si>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</si>
  <si>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</si>
  <si>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</si>
  <si>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</si>
  <si>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</si>
  <si>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</si>
  <si>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</si>
  <si>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</si>
  <si>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</si>
  <si>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</si>
  <si>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</si>
  <si>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</si>
  <si>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</si>
  <si>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</si>
  <si>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</si>
  <si>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</si>
  <si>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</si>
  <si>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</si>
  <si>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</si>
  <si>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</si>
  <si>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</si>
  <si>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</si>
  <si>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</si>
  <si>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</si>
  <si>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</si>
  <si>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</si>
  <si>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</si>
  <si>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</si>
  <si>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</si>
  <si>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</si>
  <si>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</si>
  <si>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</si>
  <si>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</si>
  <si>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</si>
  <si>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</si>
  <si>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</si>
  <si>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</si>
  <si>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</si>
  <si>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</si>
  <si>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</si>
  <si>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</si>
  <si>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</si>
  <si>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</si>
  <si>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</si>
  <si>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</si>
  <si>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</si>
  <si>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</si>
  <si>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</si>
  <si>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</si>
  <si>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</si>
  <si>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</si>
  <si>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</si>
  <si>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</si>
  <si>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</si>
  <si>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</si>
  <si>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</si>
  <si>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</si>
  <si>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</si>
  <si>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</si>
  <si>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</si>
  <si>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</si>
  <si>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</si>
  <si>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</si>
  <si>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</si>
  <si>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</si>
  <si>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</si>
  <si>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</si>
  <si>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</si>
  <si>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</si>
  <si>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</si>
  <si>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</si>
  <si>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</si>
  <si>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</si>
  <si>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</si>
  <si>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</si>
  <si>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</si>
  <si>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</si>
  <si>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</si>
  <si>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</si>
  <si>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</si>
  <si>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</si>
  <si>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</si>
  <si>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</si>
  <si>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</si>
  <si>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</si>
  <si>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</si>
  <si>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</si>
  <si>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</si>
  <si>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</si>
  <si>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</si>
  <si>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</si>
  <si>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</si>
  <si>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</si>
  <si>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</si>
  <si>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</si>
  <si>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</si>
  <si>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</si>
  <si>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</si>
  <si>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</si>
  <si>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</si>
  <si>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</si>
  <si>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</si>
  <si>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</si>
  <si>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</si>
  <si>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</si>
  <si>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</si>
  <si>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</si>
  <si>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</si>
  <si>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</si>
  <si>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</si>
  <si>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</si>
  <si>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</si>
  <si>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</si>
  <si>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</si>
  <si>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</si>
  <si>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</si>
  <si>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</si>
  <si>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</si>
  <si>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</si>
  <si>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</si>
  <si>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</si>
  <si>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</si>
  <si>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</si>
  <si>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</si>
  <si>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</si>
  <si>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</si>
  <si>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</si>
  <si>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</si>
  <si>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</si>
  <si>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</si>
  <si>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</si>
  <si>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</si>
  <si>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</si>
  <si>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</si>
  <si>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</si>
  <si>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</si>
  <si>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</si>
  <si>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</si>
  <si>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</si>
  <si>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</si>
  <si>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</si>
  <si>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</si>
  <si>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</si>
  <si>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</si>
  <si>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</si>
  <si>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</si>
  <si>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</si>
  <si>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</si>
  <si>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</si>
  <si>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</si>
  <si>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</si>
  <si>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</si>
  <si>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</si>
  <si>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</si>
  <si>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</si>
  <si>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</si>
  <si>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</si>
  <si>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</si>
  <si>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</si>
  <si>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</si>
  <si>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</si>
  <si>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</si>
  <si>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</si>
  <si>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</si>
  <si>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</si>
  <si>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</si>
  <si>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</si>
  <si>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</si>
  <si>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</si>
  <si>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</si>
  <si>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</si>
  <si>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</si>
  <si>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</si>
  <si>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</si>
  <si>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</si>
  <si>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</si>
  <si>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</si>
  <si>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</si>
  <si>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</si>
  <si>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</si>
  <si>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</si>
  <si>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</si>
  <si>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</si>
  <si>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</si>
  <si>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</si>
  <si>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</si>
  <si>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</si>
  <si>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</si>
  <si>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</si>
  <si>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</si>
  <si>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</si>
  <si>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</si>
  <si>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</si>
  <si>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</si>
  <si>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</si>
  <si>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</si>
  <si>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</si>
  <si>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</si>
  <si>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</si>
  <si>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</si>
  <si>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</si>
  <si>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</si>
  <si>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</si>
  <si>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</si>
  <si>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</si>
  <si>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</si>
  <si>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</si>
  <si>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</si>
  <si>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</si>
  <si>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</si>
  <si>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</si>
  <si>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</si>
  <si>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</si>
  <si>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</si>
  <si>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</si>
  <si>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</si>
  <si>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</si>
  <si>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</si>
  <si>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</si>
  <si>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</si>
  <si>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</si>
  <si>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</si>
  <si>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</si>
  <si>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</si>
  <si>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</si>
  <si>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</si>
  <si>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</si>
  <si>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</si>
  <si>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</si>
  <si>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</si>
  <si>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</si>
  <si>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</si>
  <si>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</si>
  <si>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</si>
  <si>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</si>
  <si>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</si>
  <si>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</si>
  <si>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</si>
  <si>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</si>
  <si>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</si>
  <si>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</si>
  <si>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</si>
  <si>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</si>
  <si>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</si>
  <si>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</si>
  <si>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</si>
  <si>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</si>
  <si>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</si>
  <si>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</si>
  <si>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</si>
  <si>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</si>
  <si>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</si>
  <si>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</si>
  <si>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</si>
  <si>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</si>
  <si>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</si>
  <si>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</si>
  <si>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</si>
  <si>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</si>
  <si>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</si>
  <si>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</si>
  <si>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</si>
  <si>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</si>
  <si>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</si>
  <si>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</si>
  <si>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</si>
  <si>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</si>
  <si>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</si>
  <si>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</si>
  <si>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</si>
  <si>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</si>
  <si>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</si>
  <si>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</si>
  <si>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</si>
  <si>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</si>
  <si>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</si>
  <si>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</si>
  <si>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</si>
  <si>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</si>
  <si>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</si>
  <si>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</si>
  <si>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</si>
  <si>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</si>
  <si>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</si>
  <si>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</si>
  <si>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</si>
  <si>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</si>
  <si>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</si>
  <si>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</si>
  <si>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</si>
  <si>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</si>
  <si>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</si>
  <si>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</si>
  <si>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</si>
  <si>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</si>
  <si>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</si>
  <si>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</si>
  <si>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</si>
  <si>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</si>
  <si>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</si>
  <si>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</si>
  <si>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</si>
  <si>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</si>
  <si>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</si>
  <si>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</si>
  <si>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</si>
  <si>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</si>
  <si>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</si>
  <si>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</si>
  <si>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</si>
  <si>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</si>
  <si>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</si>
  <si>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</si>
  <si>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</si>
  <si>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</si>
  <si>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</si>
  <si>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</si>
  <si>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</si>
  <si>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</si>
  <si>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</si>
  <si>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</si>
  <si>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</si>
  <si>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</si>
  <si>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</si>
  <si>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</si>
  <si>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</si>
  <si>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</si>
  <si>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</si>
  <si>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</si>
  <si>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</si>
  <si>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</si>
  <si>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</si>
  <si>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</si>
  <si>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</si>
  <si>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</si>
  <si>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</si>
  <si>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</si>
  <si>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</si>
  <si>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</si>
  <si>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</si>
  <si>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</si>
  <si>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</si>
  <si>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</si>
  <si>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</si>
  <si>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</si>
  <si>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</si>
  <si>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</si>
  <si>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</si>
  <si>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</si>
  <si>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</si>
  <si>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</si>
  <si>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</si>
  <si>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</si>
  <si>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</si>
  <si>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</si>
  <si>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</si>
  <si>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</si>
  <si>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</si>
  <si>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</si>
  <si>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</si>
  <si>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</si>
  <si>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</si>
  <si>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</si>
  <si>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</si>
  <si>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</si>
  <si>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</si>
  <si>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</si>
  <si>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</si>
  <si>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</si>
  <si>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</si>
  <si>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</si>
  <si>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</si>
  <si>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</si>
  <si>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</si>
  <si>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</si>
  <si>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</si>
  <si>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</si>
  <si>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</si>
  <si>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</si>
  <si>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</si>
  <si>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</si>
  <si>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</si>
  <si>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</si>
  <si>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</si>
  <si>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</si>
  <si>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</si>
  <si>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</si>
  <si>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</si>
  <si>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</si>
  <si>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</si>
  <si>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</si>
  <si>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</si>
  <si>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</si>
  <si>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</si>
  <si>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</si>
  <si>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</si>
  <si>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</si>
  <si>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</si>
  <si>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</si>
  <si>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</si>
  <si>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</si>
  <si>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</si>
  <si>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</si>
  <si>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</si>
  <si>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</si>
  <si>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</si>
  <si>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</si>
  <si>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</si>
  <si>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</si>
  <si>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</si>
  <si>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</si>
  <si>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</si>
  <si>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</si>
  <si>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</si>
  <si>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</si>
  <si>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</si>
  <si>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</si>
  <si>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</si>
  <si>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</si>
  <si>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</si>
  <si>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</si>
  <si>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</si>
  <si>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</si>
  <si>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</si>
  <si>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</si>
  <si>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</si>
  <si>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</si>
  <si>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</si>
  <si>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</si>
  <si>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</si>
  <si>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</si>
  <si>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</si>
  <si>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</si>
  <si>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</si>
  <si>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</si>
  <si>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</si>
  <si>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</si>
  <si>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</si>
  <si>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</si>
  <si>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</si>
  <si>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</si>
  <si>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</si>
  <si>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</si>
  <si>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</si>
  <si>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</si>
  <si>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</si>
  <si>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</si>
  <si>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</si>
  <si>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</si>
  <si>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</si>
  <si>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</si>
  <si>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</si>
  <si>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</si>
  <si>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</si>
  <si>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</si>
  <si>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</si>
  <si>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</si>
  <si>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</si>
  <si>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</si>
  <si>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</si>
  <si>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</si>
  <si>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</si>
  <si>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</si>
  <si>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</si>
  <si>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</si>
  <si>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</si>
  <si>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</si>
  <si>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</si>
  <si>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</si>
  <si>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</si>
  <si>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</si>
  <si>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</si>
  <si>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</si>
  <si>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</si>
  <si>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</si>
  <si>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</si>
  <si>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</si>
  <si>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</si>
  <si>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</si>
  <si>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</si>
  <si>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</si>
  <si>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</si>
  <si>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</si>
  <si>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</si>
  <si>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</si>
  <si>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</si>
  <si>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</si>
  <si>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</si>
  <si>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</si>
  <si>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</si>
  <si>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</si>
  <si>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</si>
  <si>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</si>
  <si>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</si>
  <si>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</si>
  <si>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</si>
  <si>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</si>
  <si>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</si>
  <si>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</si>
  <si>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</si>
  <si>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</si>
  <si>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</si>
  <si>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</si>
  <si>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</si>
  <si>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</si>
  <si>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</si>
  <si>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</si>
  <si>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</si>
  <si>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</si>
  <si>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</si>
  <si>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</si>
  <si>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</si>
  <si>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</si>
  <si>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</si>
  <si>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</si>
  <si>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</si>
  <si>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</si>
  <si>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</si>
  <si>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</si>
  <si>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</si>
  <si>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</si>
  <si>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</si>
  <si>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</si>
  <si>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</si>
  <si>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</si>
  <si>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</si>
  <si>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</si>
  <si>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</si>
  <si>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</si>
  <si>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</si>
  <si>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</si>
  <si>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</si>
  <si>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</si>
  <si>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</si>
  <si>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</si>
  <si>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</si>
  <si>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</si>
  <si>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</si>
  <si>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</si>
  <si>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</si>
  <si>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</si>
  <si>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</si>
  <si>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</si>
  <si>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</si>
  <si>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</si>
  <si>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</si>
  <si>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</si>
  <si>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</si>
  <si>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</si>
  <si>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</si>
  <si>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</si>
  <si>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</si>
  <si>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</si>
  <si>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</si>
  <si>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</si>
  <si>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</si>
  <si>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</si>
  <si>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</si>
  <si>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</si>
  <si>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</si>
  <si>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</si>
  <si>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</si>
  <si>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</si>
  <si>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</si>
  <si>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</si>
  <si>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</si>
  <si>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</si>
  <si>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</si>
  <si>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</si>
  <si>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</si>
  <si>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</si>
  <si>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</si>
  <si>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</si>
  <si>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</si>
  <si>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</si>
  <si>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</si>
  <si>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</si>
  <si>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</si>
  <si>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</si>
  <si>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</si>
  <si>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</si>
  <si>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</si>
  <si>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</si>
  <si>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</si>
  <si>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</si>
  <si>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</si>
  <si>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</si>
  <si>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</si>
  <si>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</si>
  <si>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</si>
  <si>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</si>
  <si>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</si>
  <si>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</si>
  <si>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</si>
  <si>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</si>
  <si>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</si>
  <si>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</si>
  <si>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</si>
  <si>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</si>
  <si>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</si>
  <si>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</si>
  <si>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</si>
  <si>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</si>
  <si>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</si>
  <si>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</si>
  <si>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</si>
  <si>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</si>
  <si>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</si>
  <si>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</si>
  <si>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</si>
  <si>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</si>
  <si>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</si>
  <si>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</si>
  <si>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</si>
  <si>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</si>
  <si>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</si>
  <si>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</si>
  <si>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</si>
  <si>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</si>
  <si>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</si>
  <si>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</si>
  <si>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</si>
  <si>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</si>
  <si>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</si>
  <si>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</si>
  <si>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</si>
  <si>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</si>
  <si>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</si>
  <si>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</si>
  <si>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</si>
  <si>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</si>
  <si>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</si>
  <si>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</si>
  <si>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</si>
  <si>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</si>
  <si>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</si>
  <si>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</si>
  <si>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</si>
  <si>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</si>
  <si>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</si>
  <si>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</si>
  <si>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</si>
  <si>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</si>
  <si>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</si>
  <si>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</si>
  <si>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</si>
  <si>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</si>
  <si>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</si>
  <si>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</si>
  <si>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</si>
  <si>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</si>
  <si>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</si>
  <si>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</si>
  <si>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</si>
  <si>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</si>
  <si>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</si>
  <si>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</si>
  <si>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</si>
  <si>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</si>
  <si>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</si>
  <si>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</si>
  <si>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</si>
  <si>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</si>
  <si>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</si>
  <si>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</si>
  <si>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</si>
  <si>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</si>
  <si>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</si>
  <si>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</si>
  <si>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</si>
  <si>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</si>
  <si>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</si>
  <si>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</si>
  <si>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</si>
  <si>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</si>
  <si>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</si>
  <si>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</si>
  <si>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</si>
  <si>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</si>
  <si>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</si>
  <si>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</si>
  <si>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</si>
  <si>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</si>
  <si>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</si>
  <si>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</si>
  <si>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</si>
  <si>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</si>
  <si>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</si>
  <si>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</si>
  <si>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</si>
  <si>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</si>
  <si>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</si>
  <si>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</si>
  <si>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</si>
  <si>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</si>
  <si>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</si>
  <si>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</si>
  <si>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</si>
  <si>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</si>
  <si>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</si>
  <si>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</si>
  <si>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</si>
  <si>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</si>
  <si>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</si>
  <si>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</si>
  <si>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</si>
  <si>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</si>
  <si>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</si>
  <si>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</si>
  <si>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</si>
  <si>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</si>
  <si>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</si>
  <si>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</si>
  <si>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</si>
  <si>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</si>
  <si>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</si>
  <si>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</si>
  <si>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</si>
  <si>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</si>
  <si>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</si>
  <si>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</si>
  <si>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</si>
  <si>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</si>
  <si>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</si>
  <si>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</si>
  <si>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</si>
  <si>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</si>
  <si>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</si>
  <si>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</si>
  <si>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</si>
  <si>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</si>
  <si>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</si>
  <si>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</si>
  <si>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</si>
  <si>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</si>
  <si>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</si>
  <si>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</si>
  <si>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</si>
  <si>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</si>
  <si>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</si>
  <si>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</si>
  <si>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</si>
  <si>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</si>
  <si>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</si>
  <si>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</si>
  <si>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</si>
  <si>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</si>
  <si>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</si>
  <si>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</si>
  <si>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</si>
  <si>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</si>
  <si>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</si>
  <si>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</si>
  <si>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</si>
  <si>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</si>
  <si>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</si>
  <si>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</si>
  <si>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</si>
  <si>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</si>
  <si>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</si>
  <si>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</si>
  <si>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</si>
  <si>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</si>
  <si>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</si>
  <si>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</si>
  <si>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</si>
  <si>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</si>
  <si>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</si>
  <si>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</si>
  <si>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</si>
  <si>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</si>
  <si>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</si>
  <si>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</si>
  <si>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</si>
  <si>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</si>
  <si>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</si>
  <si>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</si>
  <si>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</si>
  <si>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</si>
  <si>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</si>
  <si>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</si>
  <si>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</si>
  <si>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</si>
  <si>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</si>
  <si>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</si>
  <si>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</si>
  <si>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</si>
  <si>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</si>
  <si>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</si>
  <si>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</si>
  <si>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</si>
  <si>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</si>
  <si>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</si>
  <si>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</si>
  <si>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</si>
  <si>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</si>
  <si>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</si>
  <si>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</si>
  <si>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</si>
  <si>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</si>
  <si>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</si>
  <si>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</si>
  <si>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</si>
  <si>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</si>
  <si>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</si>
  <si>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</si>
  <si>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</si>
  <si>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</si>
  <si>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</si>
  <si>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</si>
  <si>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</si>
  <si>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</si>
  <si>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</si>
  <si>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</si>
  <si>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</si>
  <si>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</si>
  <si>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</si>
  <si>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</si>
  <si>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</si>
  <si>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</si>
  <si>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</si>
  <si>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</si>
  <si>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</si>
  <si>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</si>
  <si>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</si>
  <si>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</si>
  <si>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</si>
  <si>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</si>
  <si>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</si>
  <si>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</si>
  <si>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</si>
  <si>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</si>
  <si>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</si>
  <si>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</si>
  <si>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</si>
  <si>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</si>
  <si>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</si>
  <si>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</si>
  <si>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</si>
  <si>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</si>
  <si>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</si>
  <si>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</si>
  <si>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</si>
  <si>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</si>
  <si>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</si>
  <si>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</si>
  <si>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</si>
  <si>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</si>
  <si>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</si>
  <si>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</si>
  <si>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</si>
  <si>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</si>
  <si>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</si>
  <si>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</si>
  <si>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</si>
  <si>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</si>
  <si>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</si>
  <si>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</si>
  <si>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</si>
  <si>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</si>
  <si>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</si>
  <si>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</si>
  <si>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</si>
  <si>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</si>
  <si>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</si>
  <si>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</si>
  <si>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</si>
  <si>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</si>
  <si>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</si>
  <si>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</si>
  <si>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</si>
  <si>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</si>
  <si>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</si>
  <si>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</si>
  <si>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</si>
  <si>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</si>
  <si>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</si>
  <si>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</si>
  <si>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</si>
  <si>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</si>
  <si>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</si>
  <si>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</si>
  <si>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</si>
  <si>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</si>
  <si>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</si>
  <si>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</si>
  <si>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</si>
  <si>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</si>
  <si>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</si>
  <si>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</si>
  <si>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</si>
  <si>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</si>
  <si>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</si>
  <si>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</si>
  <si>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</si>
  <si>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</si>
  <si>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</si>
  <si>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</si>
  <si>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</si>
  <si>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</si>
  <si>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</si>
  <si>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</si>
  <si>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</si>
  <si>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</si>
  <si>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</si>
  <si>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</si>
  <si>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</si>
  <si>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</si>
  <si>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</si>
  <si>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</si>
  <si>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</si>
  <si>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</si>
  <si>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</si>
  <si>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</si>
  <si>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</si>
  <si>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</si>
  <si>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</si>
  <si>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</si>
  <si>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</si>
  <si>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</si>
  <si>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</si>
  <si>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</si>
  <si>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</si>
  <si>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</si>
  <si>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</si>
  <si>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</si>
  <si>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</si>
  <si>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</si>
  <si>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</si>
  <si>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</si>
  <si>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</si>
  <si>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</si>
  <si>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</si>
  <si>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</si>
  <si>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</si>
  <si>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</si>
  <si>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</si>
  <si>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</si>
  <si>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</si>
  <si>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</si>
  <si>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</si>
  <si>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</si>
  <si>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</si>
  <si>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</si>
  <si>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</si>
  <si>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</si>
  <si>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</si>
  <si>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</si>
  <si>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</si>
  <si>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</si>
  <si>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</si>
  <si>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</si>
  <si>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</si>
  <si>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</si>
  <si>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</si>
  <si>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</si>
  <si>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</si>
  <si>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</si>
  <si>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</si>
  <si>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</si>
  <si>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</si>
  <si>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</si>
  <si>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</si>
  <si>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</si>
  <si>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</si>
  <si>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</si>
  <si>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</si>
  <si>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</si>
  <si>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</si>
  <si>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</si>
  <si>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</si>
  <si>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</si>
  <si>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</si>
  <si>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</si>
  <si>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</si>
  <si>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</si>
  <si>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</si>
  <si>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</si>
  <si>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</si>
  <si>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</si>
  <si>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</si>
  <si>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</si>
  <si>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</si>
  <si>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</si>
  <si>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</si>
  <si>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</si>
  <si>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</si>
  <si>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</si>
  <si>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</si>
  <si>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</si>
  <si>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</si>
  <si>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</si>
  <si>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</si>
  <si>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</si>
  <si>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</si>
  <si>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</si>
  <si>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</si>
  <si>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</si>
  <si>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</si>
  <si>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</si>
  <si>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</si>
  <si>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</si>
  <si>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</si>
  <si>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</si>
  <si>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</si>
  <si>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</si>
  <si>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</si>
  <si>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</si>
  <si>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</si>
  <si>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</si>
  <si>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</si>
  <si>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</si>
  <si>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</si>
  <si>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</si>
  <si>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</si>
  <si>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</si>
  <si>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</si>
  <si>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</si>
  <si>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</si>
  <si>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</si>
  <si>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</si>
  <si>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</si>
  <si>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</si>
  <si>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</si>
  <si>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</si>
  <si>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</si>
  <si>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</si>
  <si>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</si>
  <si>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</si>
  <si>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</si>
  <si>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</si>
  <si>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</si>
  <si>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</si>
  <si>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</si>
  <si>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</si>
  <si>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</si>
  <si>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</si>
  <si>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</si>
  <si>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</si>
  <si>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</si>
  <si>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</si>
  <si>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</si>
  <si>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</si>
  <si>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</si>
  <si>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</si>
  <si>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</si>
  <si>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</si>
  <si>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</si>
  <si>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</si>
  <si>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</si>
  <si>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</si>
  <si>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</si>
  <si>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</si>
  <si>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</si>
  <si>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</si>
  <si>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</si>
  <si>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</si>
  <si>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</si>
  <si>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</si>
  <si>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</si>
  <si>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</si>
  <si>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</si>
  <si>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</si>
  <si>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</si>
  <si>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</si>
  <si>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</si>
  <si>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</si>
  <si>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</si>
  <si>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</si>
  <si>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</si>
  <si>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</si>
  <si>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</si>
  <si>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</si>
  <si>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</si>
  <si>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</si>
  <si>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</si>
  <si>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</si>
  <si>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</si>
  <si>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</si>
  <si>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</si>
  <si>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</si>
  <si>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</si>
  <si>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</si>
  <si>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</si>
  <si>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</si>
  <si>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</si>
  <si>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</si>
  <si>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</si>
  <si>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</si>
  <si>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</si>
  <si>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</si>
  <si>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</si>
  <si>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</si>
  <si>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</si>
  <si>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</si>
  <si>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</si>
  <si>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</si>
  <si>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</si>
  <si>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</si>
  <si>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</si>
  <si>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</si>
  <si>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</si>
  <si>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</si>
  <si>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</si>
  <si>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</si>
  <si>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</si>
  <si>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</si>
  <si>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</si>
  <si>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</si>
  <si>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</si>
  <si>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</si>
  <si>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</si>
  <si>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</si>
  <si>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</si>
  <si>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</si>
  <si>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</si>
  <si>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</si>
  <si>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</si>
  <si>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</si>
  <si>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</si>
  <si>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</si>
  <si>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</si>
  <si>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</si>
  <si>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</si>
  <si>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</si>
  <si>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</si>
  <si>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</si>
  <si>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</si>
  <si>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</si>
  <si>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</si>
  <si>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</si>
  <si>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</si>
  <si>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</si>
  <si>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</si>
  <si>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</si>
  <si>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</si>
  <si>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</si>
  <si>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</si>
  <si>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</si>
  <si>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</si>
  <si>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</si>
  <si>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</si>
  <si>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</si>
  <si>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</si>
  <si>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</si>
  <si>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</si>
  <si>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</si>
  <si>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</si>
  <si>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</si>
  <si>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</si>
  <si>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</si>
  <si>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</si>
  <si>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</si>
  <si>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</si>
  <si>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</si>
  <si>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</si>
  <si>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</si>
  <si>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</si>
  <si>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</si>
  <si>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</si>
  <si>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</si>
  <si>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</si>
  <si>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</si>
  <si>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</si>
  <si>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</si>
  <si>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</si>
  <si>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</si>
  <si>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</si>
  <si>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</si>
  <si>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</si>
  <si>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</si>
  <si>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</si>
  <si>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</si>
  <si>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</si>
  <si>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</si>
  <si>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</si>
  <si>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</si>
  <si>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</si>
  <si>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</si>
  <si>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</si>
  <si>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</si>
  <si>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</si>
  <si>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</si>
  <si>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</si>
  <si>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</si>
  <si>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</si>
  <si>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</si>
  <si>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</si>
  <si>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</si>
  <si>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</si>
  <si>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</si>
  <si>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</si>
  <si>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</si>
  <si>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</si>
  <si>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</si>
  <si>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</si>
  <si>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</si>
  <si>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</si>
  <si>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</si>
  <si>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</si>
  <si>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</si>
  <si>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</si>
  <si>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</si>
  <si>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</si>
  <si>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</si>
  <si>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</si>
  <si>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</si>
  <si>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</si>
  <si>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</si>
  <si>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</si>
  <si>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</si>
  <si>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</si>
  <si>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</si>
  <si>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</si>
  <si>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</si>
  <si>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</si>
  <si>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</si>
  <si>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</si>
  <si>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</si>
  <si>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</si>
  <si>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</si>
  <si>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</si>
  <si>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</si>
  <si>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</si>
  <si>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</si>
  <si>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</si>
  <si>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</si>
  <si>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</si>
  <si>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</si>
  <si>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</si>
  <si>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</si>
  <si>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</si>
  <si>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</si>
  <si>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</si>
  <si>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</si>
  <si>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</si>
  <si>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</si>
  <si>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</si>
  <si>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</si>
  <si>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</si>
  <si>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</si>
  <si>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</si>
  <si>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</si>
  <si>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</si>
  <si>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</si>
  <si>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</si>
  <si>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</si>
  <si>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</si>
  <si>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</si>
  <si>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</si>
  <si>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</si>
  <si>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</si>
  <si>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</si>
  <si>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</si>
  <si>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</si>
  <si>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</si>
  <si>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</si>
  <si>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</si>
  <si>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</si>
  <si>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</si>
  <si>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</si>
  <si>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</si>
  <si>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</si>
  <si>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</si>
  <si>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</si>
  <si>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</si>
  <si>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</si>
  <si>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</si>
  <si>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</si>
  <si>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</si>
  <si>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</si>
  <si>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</si>
  <si>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</si>
  <si>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</si>
  <si>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</si>
  <si>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</si>
  <si>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</si>
  <si>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</si>
  <si>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</si>
  <si>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</si>
  <si>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</si>
  <si>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</si>
  <si>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</si>
  <si>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</si>
  <si>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</si>
  <si>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</si>
  <si>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</si>
  <si>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</si>
  <si>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</si>
  <si>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</si>
  <si>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</si>
  <si>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</si>
  <si>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</si>
  <si>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</si>
  <si>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</si>
  <si>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</si>
  <si>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</si>
  <si>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</si>
  <si>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</si>
  <si>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</si>
  <si>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</si>
  <si>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</si>
  <si>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</si>
  <si>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</si>
  <si>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</si>
  <si>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</si>
  <si>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</si>
  <si>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</si>
  <si>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</si>
  <si>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</si>
  <si>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</si>
  <si>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</si>
  <si>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</si>
  <si>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</si>
  <si>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</si>
  <si>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</si>
  <si>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</si>
  <si>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</si>
  <si>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</si>
  <si>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</si>
  <si>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</si>
  <si>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</si>
  <si>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</si>
  <si>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</si>
  <si>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</si>
  <si>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</si>
  <si>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</si>
  <si>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</si>
  <si>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</si>
  <si>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</si>
  <si>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</si>
  <si>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</si>
  <si>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</si>
  <si>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</si>
  <si>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</si>
  <si>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</si>
  <si>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</si>
  <si>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</si>
  <si>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</si>
  <si>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</si>
  <si>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</si>
  <si>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</si>
  <si>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</si>
  <si>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</si>
  <si>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</si>
  <si>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</si>
  <si>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</si>
  <si>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</si>
  <si>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</si>
  <si>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</si>
  <si>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</si>
  <si>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</si>
  <si>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</si>
  <si>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</si>
  <si>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</si>
  <si>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</si>
  <si>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</si>
  <si>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</si>
  <si>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</si>
  <si>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</si>
  <si>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</si>
  <si>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</si>
  <si>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</si>
  <si>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</si>
  <si>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</si>
  <si>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</si>
  <si>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</si>
  <si>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</si>
  <si>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</si>
  <si>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</si>
  <si>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</si>
  <si>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</si>
  <si>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</si>
  <si>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</si>
  <si>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</si>
  <si>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</si>
  <si>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</si>
  <si>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</si>
  <si>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</si>
  <si>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</si>
  <si>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</si>
  <si>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</si>
  <si>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</si>
  <si>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</si>
  <si>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</si>
  <si>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</si>
  <si>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</si>
  <si>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</si>
  <si>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</si>
  <si>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</si>
  <si>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</si>
  <si>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</si>
  <si>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</si>
  <si>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</si>
  <si>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</si>
  <si>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</si>
  <si>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</si>
  <si>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</si>
  <si>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</si>
  <si>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</si>
  <si>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</si>
  <si>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</si>
  <si>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</si>
  <si>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</si>
  <si>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</si>
  <si>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</si>
  <si>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</si>
  <si>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</si>
  <si>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</si>
  <si>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</si>
  <si>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</si>
  <si>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</si>
  <si>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</si>
  <si>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</si>
  <si>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</si>
  <si>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</si>
  <si>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</si>
  <si>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</si>
  <si>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</si>
  <si>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</si>
  <si>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</si>
  <si>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</si>
  <si>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</si>
  <si>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</si>
  <si>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</si>
  <si>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</si>
  <si>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</si>
  <si>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</si>
  <si>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</si>
  <si>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</si>
  <si>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</si>
  <si>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</si>
  <si>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</si>
  <si>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</si>
  <si>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</si>
  <si>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</si>
  <si>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</si>
  <si>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</si>
  <si>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</si>
  <si>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</si>
  <si>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</si>
  <si>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</si>
  <si>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</si>
  <si>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</si>
  <si>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</si>
  <si>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</si>
  <si>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</si>
  <si>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</si>
  <si>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</si>
  <si>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</si>
  <si>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</si>
  <si>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</si>
  <si>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</si>
  <si>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</si>
  <si>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</si>
  <si>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</si>
  <si>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</si>
  <si>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</si>
  <si>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</si>
  <si>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</si>
  <si>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</si>
  <si>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</si>
  <si>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</si>
  <si>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</si>
  <si>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</si>
  <si>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</si>
  <si>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</si>
  <si>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</si>
  <si>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</si>
  <si>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</si>
  <si>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</si>
  <si>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</si>
  <si>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</si>
  <si>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</si>
  <si>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</si>
  <si>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</si>
  <si>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</si>
  <si>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</si>
  <si>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</si>
  <si>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</si>
  <si>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</si>
  <si>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</si>
  <si>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</si>
  <si>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</si>
  <si>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</si>
  <si>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</si>
  <si>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</si>
  <si>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</si>
  <si>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</si>
  <si>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</si>
  <si>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</si>
  <si>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</si>
  <si>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</si>
  <si>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</si>
  <si>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</si>
  <si>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</si>
  <si>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</si>
  <si>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</si>
  <si>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</si>
  <si>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</si>
  <si>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</si>
  <si>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</si>
  <si>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</si>
  <si>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</si>
  <si>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</si>
  <si>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</si>
  <si>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</si>
  <si>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</si>
  <si>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</si>
  <si>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</si>
  <si>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</si>
  <si>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</si>
  <si>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</si>
  <si>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</si>
  <si>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</si>
  <si>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</si>
  <si>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</si>
  <si>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</si>
  <si>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</si>
  <si>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</si>
  <si>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</si>
  <si>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</si>
  <si>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</si>
  <si>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</si>
  <si>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</si>
  <si>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</si>
  <si>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</si>
  <si>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</si>
  <si>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</si>
  <si>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</si>
  <si>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</si>
  <si>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</si>
  <si>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</si>
  <si>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</si>
  <si>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</si>
  <si>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</si>
  <si>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</si>
  <si>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</si>
  <si>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</si>
  <si>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</si>
  <si>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</si>
  <si>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</si>
  <si>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</si>
  <si>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</si>
  <si>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</si>
  <si>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</si>
  <si>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</si>
  <si>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</si>
  <si>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</si>
  <si>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</si>
  <si>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</si>
  <si>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</si>
  <si>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</si>
  <si>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</si>
  <si>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</si>
  <si>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</si>
  <si>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</si>
  <si>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</si>
  <si>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</si>
  <si>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</si>
  <si>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</si>
  <si>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</si>
  <si>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</si>
  <si>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</si>
  <si>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</si>
  <si>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</si>
  <si>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</si>
  <si>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</si>
  <si>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</si>
  <si>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</si>
  <si>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</si>
  <si>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</si>
  <si>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</si>
  <si>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</si>
  <si>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</si>
  <si>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</si>
  <si>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</si>
  <si>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</si>
  <si>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</si>
  <si>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</si>
  <si>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</si>
  <si>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</si>
  <si>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</si>
  <si>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</si>
  <si>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</si>
  <si>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</si>
  <si>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</si>
  <si>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</si>
  <si>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</si>
  <si>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</si>
  <si>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</si>
  <si>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</si>
  <si>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</si>
  <si>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</si>
  <si>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</si>
  <si>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</si>
  <si>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</si>
  <si>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</si>
  <si>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</si>
  <si>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</si>
  <si>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</si>
  <si>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</si>
  <si>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</si>
  <si>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</si>
  <si>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</si>
  <si>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</si>
  <si>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</si>
  <si>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</si>
  <si>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</si>
  <si>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</si>
  <si>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</si>
  <si>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</si>
  <si>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</si>
  <si>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</si>
  <si>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</si>
  <si>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</si>
  <si>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</si>
  <si>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</si>
  <si>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</si>
  <si>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</si>
  <si>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</si>
  <si>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</si>
  <si>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</si>
  <si>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</si>
  <si>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</si>
  <si>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</si>
  <si>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</si>
  <si>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</si>
  <si>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</si>
  <si>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</si>
  <si>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</si>
  <si>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</si>
  <si>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</si>
  <si>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</si>
  <si>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</si>
  <si>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</si>
  <si>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</si>
  <si>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</si>
  <si>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</si>
  <si>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</si>
  <si>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</si>
  <si>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</si>
  <si>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</si>
  <si>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</si>
  <si>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</si>
  <si>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</si>
  <si>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</si>
  <si>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</si>
  <si>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</si>
  <si>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</si>
  <si>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</si>
  <si>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</si>
  <si>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</si>
  <si>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</si>
  <si>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</si>
  <si>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</si>
  <si>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</si>
  <si>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</si>
  <si>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</si>
  <si>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</si>
  <si>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</si>
  <si>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</si>
  <si>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</si>
  <si>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</si>
  <si>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</si>
  <si>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</si>
  <si>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</si>
  <si>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</si>
  <si>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</si>
  <si>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</si>
  <si>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</si>
  <si>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</si>
  <si>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</si>
  <si>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</si>
  <si>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</si>
  <si>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</si>
  <si>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</si>
  <si>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</si>
  <si>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</si>
  <si>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</si>
  <si>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</si>
  <si>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</si>
  <si>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</si>
  <si>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</si>
  <si>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</si>
  <si>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</si>
  <si>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</si>
  <si>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</si>
  <si>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</si>
  <si>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</si>
  <si>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</si>
  <si>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</si>
  <si>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</si>
  <si>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</si>
  <si>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</si>
  <si>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</si>
  <si>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</si>
  <si>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</si>
  <si>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</si>
  <si>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</si>
  <si>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</si>
  <si>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</si>
  <si>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</si>
  <si>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</si>
  <si>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</si>
  <si>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</si>
  <si>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</si>
  <si>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</si>
  <si>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</si>
  <si>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</si>
  <si>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</si>
  <si>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</si>
  <si>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</si>
  <si>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</si>
  <si>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</si>
  <si>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</si>
  <si>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</si>
  <si>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</si>
  <si>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</si>
  <si>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</si>
  <si>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</si>
  <si>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</si>
  <si>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</si>
  <si>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</si>
  <si>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</si>
  <si>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</si>
  <si>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</si>
  <si>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</si>
  <si>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</si>
  <si>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</si>
  <si>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</si>
  <si>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</si>
  <si>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</si>
  <si>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</si>
  <si>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</si>
  <si>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</si>
  <si>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</si>
  <si>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</si>
  <si>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</si>
  <si>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</si>
  <si>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</si>
  <si>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</si>
  <si>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</si>
  <si>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</si>
  <si>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</si>
  <si>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</si>
  <si>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</si>
  <si>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</si>
  <si>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</si>
  <si>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</si>
  <si>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</si>
  <si>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</si>
  <si>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</si>
  <si>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</si>
  <si>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</si>
  <si>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</si>
  <si>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</si>
  <si>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</si>
  <si>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</si>
  <si>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</si>
  <si>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</si>
  <si>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</si>
  <si>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</si>
  <si>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</si>
  <si>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</si>
  <si>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</si>
  <si>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</si>
  <si>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</si>
  <si>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</si>
  <si>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</si>
  <si>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</si>
  <si>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</si>
  <si>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</si>
  <si>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</si>
  <si>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</si>
  <si>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</si>
  <si>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</si>
  <si>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</si>
  <si>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</si>
  <si>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</si>
  <si>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</si>
  <si>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</si>
  <si>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</si>
  <si>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</si>
  <si>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</si>
  <si>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</si>
  <si>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</si>
  <si>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</si>
  <si>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</si>
  <si>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</si>
  <si>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</si>
  <si>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</si>
  <si>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</si>
  <si>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</si>
  <si>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</si>
  <si>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</si>
  <si>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</si>
  <si>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</si>
  <si>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</si>
  <si>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</si>
  <si>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</si>
  <si>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</si>
  <si>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</si>
  <si>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</si>
  <si>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</si>
  <si>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</si>
  <si>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</si>
  <si>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</si>
  <si>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</si>
  <si>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</si>
  <si>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</si>
  <si>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</si>
  <si>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</si>
  <si>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</si>
  <si>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</si>
  <si>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</si>
  <si>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</si>
  <si>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</si>
  <si>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</si>
  <si>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</si>
  <si>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</si>
  <si>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</si>
  <si>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</si>
  <si>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</si>
  <si>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</si>
  <si>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</si>
  <si>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</si>
  <si>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</si>
  <si>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</si>
  <si>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</si>
  <si>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</si>
  <si>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</si>
  <si>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</si>
  <si>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</si>
  <si>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</si>
  <si>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</si>
  <si>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</si>
  <si>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</si>
  <si>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</si>
  <si>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</si>
  <si>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</si>
  <si>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</si>
  <si>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</si>
  <si>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</si>
  <si>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</si>
  <si>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</si>
  <si>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</si>
  <si>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</si>
  <si>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</si>
  <si>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</si>
  <si>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</si>
  <si>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</si>
  <si>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</si>
  <si>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</si>
  <si>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</si>
  <si>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</si>
  <si>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</si>
  <si>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</si>
  <si>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</si>
  <si>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</si>
  <si>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</si>
  <si>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</si>
  <si>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</si>
  <si>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</si>
  <si>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</si>
  <si>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</si>
  <si>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</si>
  <si>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</si>
  <si>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</si>
  <si>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</si>
  <si>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</si>
  <si>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</si>
  <si>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</si>
  <si>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</si>
  <si>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</si>
  <si>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</si>
  <si>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</si>
  <si>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</si>
  <si>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</si>
  <si>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</si>
  <si>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</si>
  <si>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</si>
  <si>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</si>
  <si>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</si>
  <si>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</si>
  <si>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</si>
  <si>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</si>
  <si>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</si>
  <si>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</si>
  <si>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</si>
  <si>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</si>
  <si>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</si>
  <si>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</si>
  <si>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</si>
  <si>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</si>
  <si>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</si>
  <si>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</si>
  <si>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</si>
  <si>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</si>
  <si>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</si>
  <si>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</si>
  <si>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</si>
  <si>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</si>
  <si>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</si>
  <si>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</si>
  <si>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</si>
  <si>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</si>
  <si>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</si>
  <si>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</si>
  <si>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</si>
  <si>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</si>
  <si>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</si>
  <si>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</si>
  <si>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</si>
  <si>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</si>
  <si>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</si>
  <si>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</si>
  <si>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</si>
  <si>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</si>
  <si>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</si>
  <si>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</si>
  <si>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</si>
  <si>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</si>
  <si>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</si>
  <si>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</si>
  <si>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</si>
  <si>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</si>
  <si>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</si>
  <si>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</si>
  <si>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</si>
  <si>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</si>
  <si>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</si>
  <si>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</si>
  <si>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</si>
  <si>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</si>
  <si>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</si>
  <si>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</si>
  <si>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</si>
  <si>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</si>
  <si>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</si>
  <si>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</si>
  <si>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</si>
  <si>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</si>
  <si>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</si>
  <si>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</si>
  <si>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</si>
  <si>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</si>
  <si>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</si>
  <si>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</si>
  <si>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</si>
  <si>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</si>
  <si>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</si>
  <si>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</si>
  <si>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</si>
  <si>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</si>
  <si>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</si>
  <si>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</si>
  <si>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</si>
  <si>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</si>
  <si>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</si>
  <si>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</si>
  <si>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</si>
  <si>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</si>
  <si>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</si>
  <si>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</si>
  <si>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</si>
  <si>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</si>
  <si>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</si>
  <si>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</si>
  <si>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</si>
  <si>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</si>
  <si>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</si>
  <si>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</si>
  <si>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</si>
  <si>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</si>
  <si>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</si>
  <si>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</si>
  <si>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</si>
  <si>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</si>
  <si>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</si>
  <si>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</si>
  <si>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</si>
  <si>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</si>
  <si>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</si>
  <si>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</si>
  <si>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</si>
  <si>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</si>
  <si>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</si>
  <si>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</si>
  <si>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</si>
  <si>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</si>
  <si>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</si>
  <si>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</si>
  <si>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</si>
  <si>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</si>
  <si>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</si>
  <si>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</si>
  <si>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</si>
  <si>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</si>
  <si>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</si>
  <si>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</si>
  <si>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</si>
  <si>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</si>
  <si>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</si>
  <si>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</si>
  <si>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</si>
  <si>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</si>
  <si>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</si>
  <si>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</si>
  <si>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</si>
  <si>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</si>
  <si>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</si>
  <si>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</si>
  <si>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</si>
  <si>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</si>
  <si>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</si>
  <si>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</si>
  <si>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</si>
  <si>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</si>
  <si>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</si>
  <si>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</si>
  <si>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</si>
  <si>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</si>
  <si>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</si>
  <si>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</si>
  <si>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</si>
  <si>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</si>
  <si>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</si>
  <si>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</si>
  <si>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</si>
  <si>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</si>
  <si>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</si>
  <si>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</si>
  <si>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</si>
  <si>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</si>
  <si>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</si>
  <si>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</si>
  <si>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</si>
  <si>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</si>
  <si>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</si>
  <si>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</si>
  <si>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</si>
  <si>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</si>
  <si>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</si>
  <si>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</si>
  <si>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</si>
  <si>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</si>
  <si>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</si>
  <si>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</si>
  <si>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</si>
  <si>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</si>
  <si>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</si>
  <si>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</si>
  <si>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</si>
  <si>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</si>
  <si>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</si>
  <si>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</si>
  <si>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</si>
  <si>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</si>
  <si>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</si>
  <si>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</si>
  <si>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</si>
  <si>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</si>
  <si>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</si>
  <si>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</si>
  <si>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</si>
  <si>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</si>
  <si>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</si>
  <si>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</si>
  <si>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</si>
  <si>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</si>
  <si>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</si>
  <si>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</si>
  <si>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</si>
  <si>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</si>
  <si>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</si>
  <si>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</si>
  <si>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</si>
  <si>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</si>
  <si>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</si>
  <si>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</si>
  <si>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</si>
  <si>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</si>
  <si>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</si>
  <si>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</si>
  <si>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</si>
  <si>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</si>
  <si>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</si>
  <si>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</si>
  <si>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</si>
  <si>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</si>
  <si>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</si>
  <si>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</si>
  <si>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</si>
  <si>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</si>
  <si>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</si>
  <si>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</si>
  <si>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</si>
  <si>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</si>
  <si>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</si>
  <si>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</si>
  <si>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</si>
  <si>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</si>
  <si>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</si>
  <si>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</si>
  <si>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</si>
  <si>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</si>
  <si>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</si>
  <si>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</si>
  <si>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</si>
  <si>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</si>
  <si>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</si>
  <si>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</si>
  <si>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</si>
  <si>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</si>
  <si>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</si>
  <si>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</si>
  <si>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</si>
  <si>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</si>
  <si>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</si>
  <si>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</si>
  <si>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</si>
  <si>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</si>
  <si>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</si>
  <si>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</si>
  <si>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</si>
  <si>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</si>
  <si>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</si>
  <si>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</si>
  <si>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</si>
  <si>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</si>
  <si>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</si>
  <si>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</si>
  <si>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</si>
  <si>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</si>
  <si>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</si>
  <si>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</si>
  <si>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</si>
  <si>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</si>
  <si>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</si>
  <si>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</si>
  <si>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</si>
  <si>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</si>
  <si>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</si>
  <si>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</si>
  <si>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</si>
  <si>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</si>
  <si>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</si>
  <si>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</si>
  <si>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</si>
  <si>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</si>
  <si>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</si>
  <si>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</si>
  <si>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</si>
  <si>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</si>
  <si>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</si>
  <si>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</si>
  <si>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</si>
  <si>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</si>
  <si>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</si>
  <si>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</si>
  <si>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</si>
  <si>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</si>
  <si>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</si>
  <si>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</si>
  <si>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</si>
  <si>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</si>
  <si>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</si>
  <si>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</si>
  <si>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</si>
  <si>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</si>
  <si>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</si>
  <si>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</si>
  <si>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</si>
  <si>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</si>
  <si>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</si>
  <si>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</si>
  <si>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</si>
  <si>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</si>
  <si>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</si>
  <si>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</si>
  <si>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</si>
  <si>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</si>
  <si>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</si>
  <si>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</si>
  <si>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</si>
  <si>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</si>
  <si>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</si>
  <si>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</si>
  <si>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</si>
  <si>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</si>
  <si>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</si>
  <si>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</si>
  <si>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</si>
  <si>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</si>
  <si>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</si>
  <si>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</si>
  <si>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</si>
  <si>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</si>
  <si>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</si>
  <si>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</si>
  <si>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</si>
  <si>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</si>
  <si>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</si>
  <si>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</si>
  <si>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</si>
  <si>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</si>
  <si>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</si>
  <si>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</si>
  <si>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</si>
  <si>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</si>
  <si>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</si>
  <si>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</si>
  <si>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</si>
  <si>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</si>
  <si>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</si>
  <si>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</si>
  <si>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</si>
  <si>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</si>
  <si>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</si>
  <si>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</si>
  <si>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</si>
  <si>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</si>
  <si>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</si>
  <si>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</si>
  <si>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</si>
  <si>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</si>
  <si>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</si>
  <si>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</si>
  <si>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</si>
  <si>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</si>
  <si>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</si>
  <si>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</si>
  <si>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</si>
  <si>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</si>
  <si>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</si>
  <si>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</si>
  <si>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</si>
  <si>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</si>
  <si>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</si>
  <si>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</si>
  <si>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</si>
  <si>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</si>
  <si>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</si>
  <si>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</si>
  <si>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</si>
  <si>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</si>
  <si>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</si>
  <si>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</si>
  <si>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</si>
  <si>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</si>
  <si>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</si>
  <si>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</si>
  <si>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</si>
  <si>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</si>
  <si>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</si>
  <si>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</si>
  <si>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</si>
  <si>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</si>
  <si>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</si>
  <si>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</si>
  <si>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</si>
  <si>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</si>
  <si>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</si>
  <si>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</si>
  <si>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</si>
  <si>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</si>
  <si>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</si>
  <si>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</si>
  <si>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</si>
  <si>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</si>
  <si>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</si>
  <si>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</si>
  <si>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</si>
  <si>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</si>
  <si>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</si>
  <si>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</si>
  <si>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</si>
  <si>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</si>
  <si>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</si>
  <si>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</si>
  <si>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</si>
  <si>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</si>
  <si>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</si>
  <si>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</si>
  <si>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</si>
  <si>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</si>
  <si>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</si>
  <si>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</si>
  <si>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</si>
  <si>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</si>
  <si>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</si>
  <si>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</si>
  <si>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</si>
  <si>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</si>
  <si>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</si>
  <si>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</si>
  <si>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</si>
  <si>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</si>
  <si>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</si>
  <si>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</si>
  <si>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</si>
  <si>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</si>
  <si>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</si>
  <si>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</si>
  <si>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</si>
  <si>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</si>
  <si>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</si>
  <si>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</si>
  <si>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</si>
  <si>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</si>
  <si>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</si>
  <si>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</si>
  <si>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</si>
  <si>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</si>
  <si>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</si>
  <si>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</si>
  <si>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</si>
  <si>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</si>
  <si>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</si>
  <si>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</si>
  <si>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</si>
  <si>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</si>
  <si>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</si>
  <si>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</si>
  <si>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</si>
  <si>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</si>
  <si>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</si>
  <si>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</si>
  <si>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</si>
  <si>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</si>
  <si>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</si>
  <si>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</si>
  <si>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</si>
  <si>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</si>
  <si>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</si>
  <si>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</si>
  <si>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</si>
  <si>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</si>
  <si>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</si>
  <si>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</si>
  <si>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</si>
  <si>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</si>
  <si>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</si>
  <si>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</si>
  <si>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</si>
  <si>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</si>
  <si>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</si>
  <si>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</si>
  <si>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</si>
  <si>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</si>
  <si>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</si>
  <si>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</si>
  <si>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</si>
  <si>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</si>
  <si>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</si>
  <si>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</si>
  <si>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</si>
  <si>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</si>
  <si>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</si>
  <si>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</si>
  <si>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</si>
  <si>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</si>
  <si>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</si>
  <si>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</si>
  <si>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</si>
  <si>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</si>
  <si>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</si>
  <si>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</si>
  <si>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</si>
  <si>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</si>
  <si>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</si>
  <si>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</si>
  <si>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</si>
  <si>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</si>
  <si>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</si>
  <si>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</si>
  <si>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</si>
  <si>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</si>
  <si>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</si>
  <si>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</si>
  <si>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</si>
  <si>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</si>
  <si>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</si>
  <si>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</si>
  <si>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</si>
  <si>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</si>
  <si>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</si>
  <si>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</si>
  <si>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</si>
  <si>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</si>
  <si>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</si>
  <si>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</si>
  <si>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</si>
  <si>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</si>
  <si>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</si>
  <si>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</si>
  <si>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</si>
  <si>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</si>
  <si>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</si>
  <si>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</si>
  <si>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</si>
  <si>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</si>
  <si>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</si>
  <si>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</si>
  <si>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</si>
  <si>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</si>
  <si>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</si>
  <si>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</si>
  <si>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</si>
  <si>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</si>
  <si>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</si>
  <si>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</si>
  <si>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</si>
  <si>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</si>
  <si>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</si>
  <si>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</si>
  <si>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</si>
  <si>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</si>
  <si>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</si>
  <si>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</si>
  <si>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</si>
  <si>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</si>
  <si>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</si>
  <si>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</si>
  <si>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</si>
  <si>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</si>
  <si>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</si>
  <si>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</si>
  <si>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</si>
  <si>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</si>
  <si>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</si>
  <si>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</si>
  <si>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</si>
  <si>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</si>
  <si>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</si>
  <si>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</si>
  <si>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</si>
  <si>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</si>
  <si>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</si>
  <si>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</si>
  <si>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</si>
  <si>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</si>
  <si>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</si>
  <si>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</si>
  <si>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</si>
  <si>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</si>
  <si>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</si>
  <si>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</si>
  <si>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</si>
  <si>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</si>
  <si>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</si>
  <si>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</si>
  <si>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</si>
  <si>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</si>
  <si>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</si>
  <si>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</si>
  <si>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</si>
  <si>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</si>
  <si>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</si>
  <si>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</si>
  <si>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</si>
  <si>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</si>
  <si>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</si>
  <si>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</si>
  <si>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</si>
  <si>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</si>
  <si>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</si>
  <si>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</si>
  <si>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</si>
  <si>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</si>
  <si>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</si>
  <si>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</si>
  <si>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</si>
  <si>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</si>
  <si>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</si>
  <si>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</si>
  <si>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</si>
  <si>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</si>
  <si>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</si>
  <si>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</si>
  <si>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</si>
  <si>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</si>
  <si>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</si>
  <si>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</si>
  <si>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</si>
  <si>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</si>
  <si>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</si>
  <si>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</si>
  <si>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</si>
  <si>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</si>
  <si>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</si>
  <si>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</si>
  <si>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</si>
  <si>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</si>
  <si>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</si>
  <si>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</si>
  <si>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</si>
  <si>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</si>
  <si>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</si>
  <si>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</si>
  <si>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</si>
  <si>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</si>
  <si>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</si>
  <si>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</si>
  <si>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</si>
  <si>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</si>
  <si>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</si>
  <si>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</si>
  <si>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</si>
  <si>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</si>
  <si>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</si>
  <si>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</si>
  <si>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</si>
  <si>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</si>
  <si>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</si>
  <si>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</si>
  <si>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</si>
  <si>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</si>
  <si>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</si>
  <si>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</si>
  <si>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</si>
  <si>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</si>
  <si>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</si>
  <si>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</si>
  <si>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</si>
  <si>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</si>
  <si>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</si>
  <si>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</si>
  <si>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</si>
  <si>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</si>
  <si>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</si>
  <si>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</si>
  <si>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</si>
  <si>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</si>
  <si>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</si>
  <si>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</si>
  <si>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</si>
  <si>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</si>
  <si>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</si>
  <si>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</si>
  <si>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</si>
  <si>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</si>
  <si>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</si>
  <si>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</si>
  <si>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</si>
  <si>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</si>
  <si>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</si>
  <si>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</si>
  <si>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</si>
  <si>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</si>
  <si>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</si>
  <si>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</si>
  <si>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</si>
  <si>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</si>
  <si>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</si>
  <si>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</si>
  <si>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</si>
  <si>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</si>
  <si>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</si>
  <si>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</si>
  <si>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</si>
  <si>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</si>
  <si>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</si>
  <si>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</si>
  <si>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</si>
  <si>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</si>
  <si>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</si>
  <si>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</si>
  <si>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</si>
  <si>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</si>
  <si>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</si>
  <si>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</si>
  <si>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</si>
  <si>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</si>
  <si>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</si>
  <si>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</si>
  <si>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</si>
  <si>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</si>
  <si>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</si>
  <si>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</si>
  <si>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</si>
  <si>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</si>
  <si>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</si>
  <si>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</si>
  <si>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</si>
  <si>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</si>
  <si>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</si>
  <si>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</si>
  <si>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</si>
  <si>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</si>
  <si>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</si>
  <si>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</si>
  <si>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</si>
  <si>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</si>
  <si>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</si>
  <si>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</si>
  <si>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</si>
  <si>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</si>
  <si>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</si>
  <si>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</si>
  <si>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</si>
  <si>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</si>
  <si>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</si>
  <si>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</si>
  <si>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</si>
  <si>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</si>
  <si>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</si>
  <si>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</si>
  <si>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</si>
  <si>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</si>
  <si>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</si>
  <si>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</si>
  <si>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</si>
  <si>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</si>
  <si>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</si>
  <si>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</si>
  <si>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</si>
  <si>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</si>
  <si>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</si>
  <si>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</si>
  <si>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</si>
  <si>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</si>
  <si>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</si>
  <si>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</si>
  <si>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</si>
  <si>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</si>
  <si>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</si>
  <si>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</si>
  <si>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</si>
  <si>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</si>
  <si>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</si>
  <si>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</si>
  <si>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</si>
  <si>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</si>
  <si>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</si>
  <si>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</si>
  <si>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</si>
  <si>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</si>
  <si>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</si>
  <si>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</si>
  <si>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</si>
  <si>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</si>
  <si>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</si>
  <si>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</si>
  <si>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</si>
  <si>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</si>
  <si>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</si>
  <si>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</si>
  <si>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</si>
  <si>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</si>
  <si>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</si>
  <si>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</si>
  <si>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</si>
  <si>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</si>
  <si>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</si>
  <si>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</si>
  <si>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</si>
  <si>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</si>
  <si>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</si>
  <si>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</si>
  <si>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</si>
  <si>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</si>
  <si>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</si>
  <si>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</si>
  <si>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</si>
  <si>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</si>
  <si>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</si>
  <si>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</si>
  <si>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</si>
  <si>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</si>
  <si>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</si>
  <si>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</si>
  <si>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</si>
  <si>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</si>
  <si>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</si>
  <si>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</si>
  <si>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</si>
  <si>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</si>
  <si>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</si>
  <si>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</si>
  <si>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</si>
  <si>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</si>
  <si>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</si>
  <si>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</si>
  <si>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</si>
  <si>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</si>
  <si>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</si>
  <si>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</si>
  <si>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</si>
  <si>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</si>
  <si>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</si>
  <si>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</si>
  <si>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</si>
  <si>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</si>
  <si>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</si>
  <si>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</si>
  <si>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</si>
  <si>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</si>
  <si>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</si>
  <si>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</si>
  <si>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</si>
  <si>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</si>
  <si>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</si>
  <si>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</si>
  <si>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</si>
  <si>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</si>
  <si>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</si>
  <si>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</si>
  <si>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</si>
  <si>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</si>
  <si>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</si>
  <si>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</si>
  <si>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</si>
  <si>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</si>
  <si>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</si>
  <si>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</si>
  <si>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</si>
  <si>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</si>
  <si>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</si>
  <si>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</si>
  <si>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</si>
  <si>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</si>
  <si>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</si>
  <si>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</si>
  <si>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</si>
  <si>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</si>
  <si>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</si>
  <si>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</si>
  <si>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</si>
  <si>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</si>
  <si>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</si>
  <si>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</si>
  <si>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</si>
  <si>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</si>
  <si>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</si>
  <si>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</si>
  <si>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</si>
  <si>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</si>
  <si>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</si>
  <si>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</si>
  <si>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</si>
  <si>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</si>
  <si>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</si>
  <si>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</si>
  <si>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</si>
  <si>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</si>
  <si>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</si>
  <si>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</si>
  <si>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</si>
  <si>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</si>
  <si>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</si>
  <si>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</si>
  <si>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</si>
  <si>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</si>
  <si>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</si>
  <si>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</si>
  <si>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</si>
  <si>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</si>
  <si>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</si>
  <si>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</si>
  <si>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</si>
  <si>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</si>
  <si>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</si>
  <si>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</si>
  <si>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</si>
  <si>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</si>
  <si>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</si>
  <si>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</si>
  <si>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</si>
  <si>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</si>
  <si>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</si>
  <si>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</si>
  <si>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</si>
  <si>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</si>
  <si>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</si>
  <si>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</si>
  <si>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</si>
  <si>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</si>
  <si>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</si>
  <si>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</si>
  <si>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</si>
  <si>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</si>
  <si>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</si>
  <si>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</si>
  <si>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</si>
  <si>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</si>
  <si>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</si>
  <si>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</si>
  <si>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</si>
  <si>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</si>
  <si>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</si>
  <si>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</si>
  <si>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</si>
  <si>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</si>
  <si>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</si>
  <si>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</si>
  <si>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</si>
  <si>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</si>
  <si>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</si>
  <si>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</si>
  <si>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</si>
  <si>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</si>
  <si>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</si>
  <si>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</si>
  <si>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</si>
  <si>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</si>
  <si>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</si>
  <si>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</si>
  <si>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</si>
  <si>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</si>
  <si>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</si>
  <si>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</si>
  <si>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</si>
  <si>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</si>
  <si>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</si>
  <si>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</si>
  <si>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</si>
  <si>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</si>
  <si>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</si>
  <si>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</si>
  <si>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</si>
  <si>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</si>
  <si>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</si>
  <si>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</si>
  <si>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</si>
  <si>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</si>
  <si>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</si>
  <si>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</si>
  <si>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</si>
  <si>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</si>
  <si>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</si>
  <si>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</si>
  <si>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</si>
  <si>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</si>
  <si>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</si>
  <si>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</si>
  <si>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</si>
  <si>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</si>
  <si>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</si>
  <si>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</si>
  <si>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</si>
  <si>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</si>
  <si>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</si>
  <si>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</si>
  <si>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</si>
  <si>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</si>
  <si>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</si>
  <si>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</si>
  <si>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</si>
  <si>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</si>
  <si>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</si>
  <si>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</si>
  <si>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</si>
  <si>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</si>
  <si>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</si>
  <si>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</si>
  <si>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</si>
  <si>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</si>
  <si>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</si>
  <si>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</si>
  <si>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</si>
  <si>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</si>
  <si>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</si>
  <si>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</si>
  <si>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</si>
  <si>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</si>
  <si>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</si>
  <si>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</si>
  <si>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</si>
  <si>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</si>
  <si>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</si>
  <si>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</si>
  <si>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</si>
  <si>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</si>
  <si>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</si>
  <si>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</si>
  <si>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</si>
  <si>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</si>
  <si>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</si>
  <si>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</si>
  <si>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</si>
  <si>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</si>
  <si>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</si>
  <si>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</si>
  <si>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</si>
  <si>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</si>
  <si>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</si>
  <si>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</si>
  <si>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</si>
  <si>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</si>
  <si>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</si>
  <si>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</si>
  <si>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</si>
  <si>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</si>
  <si>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</si>
  <si>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</si>
  <si>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</si>
  <si>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</si>
  <si>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</si>
  <si>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</si>
  <si>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</si>
  <si>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</si>
  <si>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</si>
  <si>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</si>
  <si>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</si>
  <si>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</si>
  <si>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</si>
  <si>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</si>
  <si>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</si>
  <si>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</si>
  <si>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</si>
  <si>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</si>
  <si>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</si>
  <si>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</si>
  <si>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</si>
  <si>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</si>
  <si>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</si>
  <si>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</si>
  <si>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</si>
  <si>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</si>
  <si>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</si>
  <si>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</si>
  <si>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</si>
  <si>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</si>
  <si>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</si>
  <si>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</si>
  <si>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</si>
  <si>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</si>
  <si>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</si>
  <si>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</si>
  <si>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</si>
  <si>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</si>
  <si>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</si>
  <si>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</si>
  <si>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</si>
  <si>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</si>
  <si>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</si>
  <si>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</si>
  <si>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</si>
  <si>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</si>
  <si>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</si>
  <si>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</si>
  <si>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</si>
  <si>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</si>
  <si>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</si>
  <si>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</si>
  <si>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</si>
  <si>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</si>
  <si>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</si>
  <si>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</si>
  <si>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</si>
  <si>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</si>
  <si>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</si>
  <si>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</si>
  <si>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</si>
  <si>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</si>
  <si>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</si>
  <si>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</si>
  <si>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</si>
  <si>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</si>
  <si>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</si>
  <si>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</si>
  <si>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</si>
  <si>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</si>
  <si>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</si>
  <si>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</si>
  <si>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</si>
  <si>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</si>
  <si>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</si>
  <si>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</si>
  <si>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</si>
  <si>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</si>
  <si>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</si>
  <si>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</si>
  <si>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</si>
  <si>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</si>
  <si>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</si>
  <si>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</si>
  <si>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</si>
  <si>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</si>
  <si>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</si>
  <si>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</si>
  <si>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</si>
  <si>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</si>
  <si>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</si>
  <si>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</si>
  <si>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</si>
  <si>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</si>
  <si>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</si>
  <si>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</si>
  <si>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</si>
  <si>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</si>
  <si>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</si>
  <si>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</si>
  <si>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</si>
  <si>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</si>
  <si>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</si>
  <si>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</si>
  <si>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</si>
  <si>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</si>
  <si>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</si>
  <si>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</si>
  <si>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</si>
  <si>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</si>
  <si>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</si>
  <si>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</si>
  <si>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</si>
  <si>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</si>
  <si>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</si>
  <si>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</si>
  <si>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</si>
  <si>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</si>
  <si>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</si>
  <si>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</si>
  <si>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</si>
  <si>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</si>
  <si>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</si>
  <si>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</si>
  <si>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</si>
  <si>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</si>
  <si>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</si>
  <si>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</si>
  <si>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</si>
  <si>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</si>
  <si>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</si>
  <si>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</si>
  <si>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</si>
  <si>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</si>
  <si>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</si>
  <si>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</si>
  <si>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</si>
  <si>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</si>
  <si>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</si>
  <si>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</si>
  <si>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</si>
  <si>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</si>
  <si>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</si>
  <si>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</si>
  <si>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</si>
  <si>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</si>
  <si>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</si>
  <si>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</si>
  <si>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</si>
  <si>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</si>
  <si>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</si>
  <si>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</si>
  <si>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</si>
  <si>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</si>
  <si>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</si>
  <si>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</si>
  <si>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</si>
  <si>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</si>
  <si>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</si>
  <si>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</si>
  <si>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</si>
  <si>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</si>
  <si>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</si>
  <si>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</si>
  <si>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</si>
  <si>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</si>
  <si>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</si>
  <si>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</si>
  <si>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</si>
  <si>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</si>
  <si>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</si>
  <si>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</si>
  <si>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</si>
  <si>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</si>
  <si>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</si>
  <si>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</si>
  <si>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</si>
  <si>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</si>
  <si>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</si>
  <si>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</si>
  <si>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</si>
  <si>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</si>
  <si>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</si>
  <si>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</si>
  <si>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</si>
  <si>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</si>
  <si>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</si>
  <si>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</si>
  <si>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</si>
  <si>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</si>
  <si>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</si>
  <si>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</si>
  <si>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</si>
  <si>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</si>
  <si>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</si>
  <si>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</si>
  <si>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</si>
  <si>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</si>
  <si>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</si>
  <si>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</si>
  <si>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</si>
  <si>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</si>
  <si>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</si>
  <si>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</si>
  <si>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</si>
  <si>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</si>
  <si>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</si>
  <si>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</si>
  <si>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</si>
  <si>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</si>
  <si>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</si>
  <si>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</si>
  <si>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</si>
  <si>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</si>
  <si>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</si>
  <si>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</si>
  <si>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</si>
  <si>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</si>
  <si>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</si>
  <si>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</si>
  <si>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</si>
  <si>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</si>
  <si>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</si>
  <si>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</si>
  <si>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</si>
  <si>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</si>
  <si>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</si>
  <si>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</si>
  <si>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</si>
  <si>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</si>
  <si>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</si>
  <si>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</si>
  <si>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</si>
  <si>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</si>
  <si>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</si>
  <si>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</si>
  <si>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</si>
  <si>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</si>
  <si>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</si>
  <si>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</si>
  <si>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</si>
  <si>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</si>
  <si>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</si>
  <si>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</si>
  <si>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</si>
  <si>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</si>
  <si>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</si>
  <si>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</si>
  <si>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</si>
  <si>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</si>
  <si>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</si>
  <si>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</si>
  <si>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</si>
  <si>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</si>
  <si>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</si>
  <si>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</si>
  <si>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</si>
  <si>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</si>
  <si>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</si>
  <si>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</si>
  <si>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</si>
  <si>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</si>
  <si>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</si>
  <si>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</si>
  <si>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</si>
  <si>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</si>
  <si>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</si>
  <si>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</si>
  <si>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</si>
  <si>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</si>
  <si>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</si>
  <si>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</si>
  <si>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</si>
  <si>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</si>
  <si>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</si>
  <si>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</si>
  <si>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</si>
  <si>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</si>
  <si>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</si>
  <si>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</si>
  <si>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</si>
  <si>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</si>
  <si>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</si>
  <si>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</si>
  <si>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</si>
  <si>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</si>
  <si>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</si>
  <si>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</si>
  <si>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</si>
  <si>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</si>
  <si>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</si>
  <si>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</si>
  <si>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</si>
  <si>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</si>
  <si>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</si>
  <si>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</si>
  <si>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</si>
  <si>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</si>
  <si>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</si>
  <si>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</si>
  <si>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</si>
  <si>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</si>
  <si>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</si>
  <si>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</si>
  <si>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</si>
  <si>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</si>
  <si>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</si>
  <si>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</si>
  <si>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</si>
  <si>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</si>
  <si>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</si>
  <si>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</si>
  <si>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</si>
  <si>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</si>
  <si>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</si>
  <si>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</si>
  <si>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</si>
  <si>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</si>
  <si>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</si>
  <si>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</si>
  <si>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</si>
  <si>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</si>
  <si>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</si>
  <si>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</si>
  <si>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</si>
  <si>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</si>
  <si>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</si>
  <si>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</si>
  <si>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</si>
  <si>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</si>
  <si>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</si>
  <si>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</si>
  <si>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</si>
  <si>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</si>
  <si>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</si>
  <si>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</si>
  <si>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</si>
  <si>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</si>
  <si>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</si>
  <si>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</si>
  <si>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</si>
  <si>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</si>
  <si>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</si>
  <si>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</si>
  <si>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</si>
  <si>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</si>
  <si>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</si>
  <si>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</si>
  <si>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</si>
  <si>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</si>
  <si>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</si>
  <si>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</si>
  <si>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</si>
  <si>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</si>
  <si>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</si>
  <si>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</si>
  <si>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</si>
  <si>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</si>
  <si>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</si>
  <si>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</si>
  <si>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</si>
  <si>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</si>
  <si>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</si>
  <si>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</si>
  <si>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</si>
  <si>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</si>
  <si>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</si>
  <si>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</si>
  <si>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</si>
  <si>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</si>
  <si>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</si>
  <si>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</si>
  <si>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</si>
  <si>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</si>
  <si>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</si>
  <si>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</si>
  <si>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</si>
  <si>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</si>
  <si>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</si>
  <si>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</si>
  <si>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</si>
  <si>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</si>
  <si>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</si>
  <si>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</si>
  <si>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</si>
  <si>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</si>
  <si>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</si>
  <si>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</si>
  <si>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</si>
  <si>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</si>
  <si>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</si>
  <si>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</si>
  <si>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</si>
  <si>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</si>
  <si>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</si>
  <si>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</si>
  <si>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</si>
  <si>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</si>
  <si>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</si>
  <si>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</si>
  <si>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</si>
  <si>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</si>
  <si>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</si>
  <si>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</si>
  <si>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</si>
  <si>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</si>
  <si>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</si>
  <si>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</si>
  <si>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</si>
  <si>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</si>
  <si>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</si>
  <si>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</si>
  <si>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</si>
  <si>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</si>
  <si>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</si>
  <si>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</si>
  <si>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</si>
  <si>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</si>
  <si>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</si>
  <si>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</si>
  <si>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</si>
  <si>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</si>
  <si>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</si>
  <si>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</si>
  <si>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</si>
  <si>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</si>
  <si>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</si>
  <si>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</si>
  <si>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</si>
  <si>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</si>
  <si>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</si>
  <si>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</si>
  <si>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</si>
  <si>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</si>
  <si>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</si>
  <si>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</si>
  <si>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</si>
  <si>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</si>
  <si>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</si>
  <si>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</si>
  <si>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</si>
  <si>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</si>
  <si>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</si>
  <si>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</si>
  <si>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</si>
  <si>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</si>
  <si>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</si>
  <si>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</si>
  <si>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</si>
  <si>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</si>
  <si>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</si>
  <si>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</si>
  <si>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</si>
  <si>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</si>
  <si>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</si>
  <si>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</si>
  <si>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</si>
  <si>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</si>
  <si>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</si>
  <si>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</si>
  <si>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</si>
  <si>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</si>
  <si>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</si>
  <si>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</si>
  <si>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</si>
  <si>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</si>
  <si>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</si>
  <si>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</si>
  <si>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</si>
  <si>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</si>
  <si>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</si>
  <si>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</si>
  <si>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</si>
  <si>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</si>
  <si>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</si>
  <si>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</si>
  <si>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</si>
  <si>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</si>
  <si>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</si>
  <si>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</si>
  <si>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</si>
  <si>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</si>
  <si>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</si>
  <si>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</si>
  <si>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</si>
  <si>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</si>
  <si>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</si>
  <si>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</si>
  <si>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</si>
  <si>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</si>
  <si>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</si>
  <si>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</si>
  <si>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</si>
  <si>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</si>
  <si>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</si>
  <si>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</si>
  <si>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</si>
  <si>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</si>
  <si>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</si>
  <si>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</si>
  <si>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</si>
  <si>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</si>
  <si>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</si>
  <si>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</si>
  <si>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</si>
  <si>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</si>
  <si>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</si>
  <si>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</si>
  <si>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</si>
  <si>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</si>
  <si>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</si>
  <si>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</si>
  <si>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</si>
  <si>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</si>
  <si>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</si>
  <si>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</si>
  <si>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</si>
  <si>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</si>
  <si>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</si>
  <si>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</si>
  <si>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</si>
  <si>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</si>
  <si>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</si>
  <si>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</si>
  <si>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</si>
  <si>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</si>
  <si>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</si>
  <si>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</si>
  <si>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</si>
  <si>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</si>
  <si>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</si>
  <si>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</si>
  <si>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</si>
  <si>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</si>
  <si>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</si>
  <si>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</si>
  <si>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</si>
  <si>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</si>
  <si>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</si>
  <si>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</si>
  <si>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</si>
  <si>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</si>
  <si>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</si>
  <si>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</si>
  <si>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</si>
  <si>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</si>
  <si>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</si>
  <si>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</si>
  <si>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</si>
  <si>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</si>
  <si>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</si>
  <si>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</si>
  <si>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</si>
  <si>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</si>
  <si>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</si>
  <si>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</si>
  <si>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</si>
  <si>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</si>
  <si>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</si>
  <si>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</si>
  <si>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</si>
  <si>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</si>
  <si>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</si>
  <si>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</si>
  <si>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</si>
  <si>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</si>
  <si>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</si>
  <si>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</si>
  <si>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</si>
  <si>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</si>
  <si>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</si>
  <si>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</si>
  <si>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</si>
  <si>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</si>
  <si>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</si>
  <si>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</si>
  <si>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</si>
  <si>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</si>
  <si>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</si>
  <si>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</si>
  <si>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</si>
  <si>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</si>
  <si>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</si>
  <si>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</si>
  <si>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</si>
  <si>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</si>
  <si>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</si>
  <si>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</si>
  <si>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</si>
  <si>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</si>
  <si>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</si>
  <si>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</si>
  <si>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</si>
  <si>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</si>
  <si>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</si>
  <si>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</si>
  <si>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</si>
  <si>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</si>
  <si>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</si>
  <si>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</si>
  <si>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</si>
  <si>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</si>
  <si>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</si>
  <si>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</si>
  <si>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</si>
  <si>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</si>
  <si>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</si>
  <si>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</si>
  <si>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</si>
  <si>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</si>
  <si>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</si>
  <si>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</si>
  <si>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</si>
  <si>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</si>
  <si>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</si>
  <si>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</si>
  <si>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</si>
  <si>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</si>
  <si>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</si>
  <si>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</si>
  <si>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</si>
  <si>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</si>
  <si>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</si>
  <si>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</si>
  <si>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</si>
  <si>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</si>
  <si>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</si>
  <si>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</si>
  <si>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</si>
  <si>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</si>
  <si>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</si>
  <si>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</si>
  <si>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</si>
  <si>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</si>
  <si>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</si>
  <si>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</si>
  <si>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</si>
  <si>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</si>
  <si>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</si>
  <si>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</si>
  <si>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</si>
  <si>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</si>
  <si>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</si>
  <si>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</si>
  <si>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</si>
  <si>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</si>
  <si>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</si>
  <si>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</si>
  <si>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</si>
  <si>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</si>
  <si>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</si>
  <si>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</si>
  <si>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</si>
  <si>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</si>
  <si>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</si>
  <si>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</si>
  <si>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</si>
  <si>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</si>
  <si>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</si>
  <si>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</si>
  <si>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</si>
  <si>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</si>
  <si>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</si>
  <si>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</si>
  <si>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</si>
  <si>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</si>
  <si>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</si>
  <si>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</si>
  <si>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</si>
  <si>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</si>
  <si>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</si>
  <si>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</si>
  <si>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</si>
  <si>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</si>
  <si>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</si>
  <si>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</si>
  <si>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</si>
  <si>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</si>
  <si>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</si>
  <si>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</si>
  <si>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</si>
  <si>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</si>
  <si>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</si>
  <si>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</si>
  <si>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</si>
  <si>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</si>
  <si>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</si>
  <si>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</si>
  <si>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</si>
  <si>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</si>
  <si>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</si>
  <si>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</si>
  <si>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</si>
  <si>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</si>
  <si>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</si>
  <si>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</si>
  <si>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</si>
  <si>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</si>
  <si>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</si>
  <si>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</si>
  <si>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</si>
  <si>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</si>
  <si>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</si>
  <si>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</si>
  <si>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</si>
  <si>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</si>
  <si>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</si>
  <si>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</si>
  <si>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</si>
  <si>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</si>
  <si>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</si>
  <si>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</si>
  <si>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</si>
  <si>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</si>
  <si>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</si>
  <si>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</si>
  <si>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</si>
  <si>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</si>
  <si>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</si>
  <si>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</si>
  <si>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</si>
  <si>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</si>
  <si>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</si>
  <si>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</si>
  <si>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</si>
  <si>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</si>
  <si>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</si>
  <si>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</si>
  <si>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</si>
  <si>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</si>
  <si>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</si>
  <si>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</si>
  <si>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</si>
  <si>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</si>
  <si>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</si>
  <si>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</si>
  <si>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</si>
  <si>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</si>
  <si>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</si>
  <si>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</si>
  <si>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</si>
  <si>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</si>
  <si>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</si>
  <si>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</si>
  <si>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</si>
  <si>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</si>
  <si>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</si>
  <si>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</si>
  <si>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</si>
  <si>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</si>
  <si>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</si>
  <si>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</si>
  <si>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</si>
  <si>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</si>
  <si>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</si>
  <si>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</si>
  <si>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</si>
  <si>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</si>
  <si>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</si>
  <si>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</si>
  <si>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</si>
  <si>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</si>
  <si>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</si>
  <si>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</si>
  <si>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</si>
  <si>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</si>
  <si>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</si>
  <si>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</si>
  <si>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</si>
  <si>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</si>
  <si>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</si>
  <si>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</si>
  <si>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</si>
  <si>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</si>
  <si>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</si>
  <si>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</si>
  <si>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</si>
  <si>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</si>
  <si>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</si>
  <si>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</si>
  <si>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</si>
  <si>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</si>
  <si>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</si>
  <si>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</si>
  <si>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</si>
  <si>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</si>
  <si>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</si>
  <si>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</si>
  <si>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</si>
  <si>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</si>
  <si>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</si>
  <si>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</si>
  <si>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</si>
  <si>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</si>
  <si>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</si>
  <si>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</si>
  <si>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</si>
  <si>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</si>
  <si>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</si>
  <si>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</si>
  <si>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</si>
  <si>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</si>
  <si>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</si>
  <si>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</si>
  <si>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</si>
  <si>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</si>
  <si>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</si>
  <si>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</si>
  <si>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</si>
  <si>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</si>
  <si>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</si>
  <si>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</si>
  <si>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</si>
  <si>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</si>
  <si>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</si>
  <si>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</si>
  <si>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</si>
  <si>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</si>
  <si>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</si>
  <si>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</si>
  <si>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</si>
  <si>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</si>
  <si>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</si>
  <si>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</si>
  <si>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</si>
  <si>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</si>
  <si>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</si>
  <si>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</si>
  <si>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</si>
  <si>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</si>
  <si>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</si>
  <si>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</si>
  <si>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</si>
  <si>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</si>
  <si>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</si>
  <si>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</si>
  <si>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</si>
  <si>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</si>
  <si>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</si>
  <si>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</si>
  <si>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</si>
  <si>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</si>
  <si>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</si>
  <si>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</si>
  <si>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</si>
  <si>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</si>
  <si>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</si>
  <si>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</si>
  <si>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</si>
  <si>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</si>
  <si>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</si>
  <si>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</si>
  <si>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</si>
  <si>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</si>
  <si>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</si>
  <si>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</si>
  <si>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</si>
  <si>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</si>
  <si>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</si>
  <si>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</si>
  <si>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</si>
  <si>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</si>
  <si>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</si>
  <si>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</si>
  <si>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</si>
  <si>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</si>
  <si>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</si>
  <si>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</si>
  <si>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</si>
  <si>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</si>
  <si>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</si>
  <si>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</si>
  <si>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</si>
  <si>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</si>
  <si>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</si>
  <si>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</si>
  <si>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</si>
  <si>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</si>
  <si>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</si>
  <si>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</si>
  <si>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</si>
  <si>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</si>
  <si>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</si>
  <si>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</si>
  <si>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</si>
  <si>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</si>
  <si>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</si>
  <si>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</si>
  <si>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</si>
  <si>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</si>
  <si>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</si>
  <si>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</si>
  <si>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</si>
  <si>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</si>
  <si>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</si>
  <si>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</si>
  <si>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</si>
  <si>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</si>
  <si>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</si>
  <si>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</si>
  <si>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</si>
  <si>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</si>
  <si>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</si>
  <si>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</si>
  <si>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</si>
  <si>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</si>
  <si>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</si>
  <si>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</si>
  <si>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</si>
  <si>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</si>
  <si>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</si>
  <si>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</si>
  <si>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</si>
  <si>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</si>
  <si>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</si>
  <si>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</si>
  <si>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</si>
  <si>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</si>
  <si>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</si>
  <si>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</si>
  <si>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</si>
  <si>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</si>
  <si>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</si>
  <si>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</si>
  <si>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</si>
  <si>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</si>
  <si>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</si>
  <si>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</si>
  <si>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</si>
  <si>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</si>
  <si>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</si>
  <si>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</si>
  <si>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</si>
  <si>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</si>
  <si>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</si>
  <si>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</si>
  <si>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</si>
  <si>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</si>
  <si>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</si>
  <si>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</si>
  <si>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</si>
  <si>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</si>
  <si>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</si>
  <si>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</si>
  <si>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</si>
  <si>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</si>
  <si>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</si>
  <si>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</si>
  <si>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</si>
  <si>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</si>
  <si>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</si>
  <si>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</si>
  <si>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</si>
  <si>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</si>
  <si>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</si>
  <si>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</si>
  <si>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</si>
  <si>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</si>
  <si>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</si>
  <si>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</si>
  <si>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</si>
  <si>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</si>
  <si>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</si>
  <si>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</si>
  <si>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</si>
  <si>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</si>
  <si>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</si>
  <si>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</si>
  <si>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</si>
  <si>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</si>
  <si>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</si>
  <si>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</si>
  <si>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</si>
  <si>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</si>
  <si>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</si>
  <si>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</si>
  <si>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</si>
  <si>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</si>
  <si>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</si>
  <si>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</si>
  <si>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</si>
  <si>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</si>
  <si>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</si>
  <si>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</si>
  <si>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</si>
  <si>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</si>
  <si>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</si>
  <si>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</si>
  <si>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</si>
  <si>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</si>
  <si>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</si>
  <si>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</si>
  <si>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</si>
  <si>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</si>
  <si>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</si>
  <si>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</si>
  <si>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</si>
  <si>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</si>
  <si>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</si>
  <si>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</si>
  <si>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</si>
  <si>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</si>
  <si>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</si>
  <si>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</si>
  <si>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</si>
  <si>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</si>
  <si>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</si>
  <si>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</si>
  <si>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</si>
  <si>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</si>
  <si>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</si>
  <si>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</si>
  <si>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</si>
  <si>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</si>
  <si>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</si>
  <si>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</si>
  <si>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</si>
  <si>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</si>
  <si>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</si>
  <si>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</si>
  <si>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</si>
  <si>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</si>
  <si>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</si>
  <si>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</si>
  <si>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</si>
  <si>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</si>
  <si>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</si>
  <si>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</si>
  <si>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</si>
  <si>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</si>
  <si>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</si>
  <si>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</si>
  <si>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</si>
  <si>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</si>
  <si>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</si>
  <si>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</si>
  <si>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</si>
  <si>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</si>
  <si>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</si>
  <si>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</si>
  <si>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</si>
  <si>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</si>
  <si>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</si>
  <si>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</si>
  <si>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</si>
  <si>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</si>
  <si>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</si>
  <si>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</si>
  <si>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</si>
  <si>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</si>
  <si>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</si>
  <si>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</si>
  <si>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</si>
  <si>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</si>
  <si>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</si>
  <si>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</si>
  <si>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</si>
  <si>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</si>
  <si>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</si>
  <si>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</si>
  <si>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</si>
  <si>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</si>
  <si>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</si>
  <si>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</si>
  <si>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</si>
  <si>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</si>
  <si>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</si>
  <si>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</si>
  <si>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</si>
  <si>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</si>
  <si>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</si>
  <si>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</si>
  <si>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</si>
  <si>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</si>
  <si>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</si>
  <si>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</si>
  <si>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</si>
  <si>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</si>
  <si>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</si>
  <si>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</si>
  <si>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</si>
  <si>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</si>
  <si>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</si>
  <si>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</si>
  <si>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</si>
  <si>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</si>
  <si>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</si>
  <si>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</si>
  <si>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</si>
  <si>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</si>
  <si>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</si>
  <si>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</si>
  <si>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</si>
  <si>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</si>
  <si>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</si>
  <si>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</si>
  <si>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</si>
  <si>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</si>
  <si>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</si>
  <si>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</si>
  <si>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</si>
  <si>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</si>
  <si>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</si>
  <si>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</si>
  <si>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</si>
  <si>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</si>
  <si>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</si>
  <si>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</si>
  <si>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</si>
  <si>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</si>
  <si>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</si>
  <si>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</si>
  <si>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</si>
  <si>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</si>
  <si>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</si>
  <si>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</si>
  <si>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</si>
  <si>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</si>
  <si>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</si>
  <si>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</si>
  <si>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</si>
  <si>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</si>
  <si>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</si>
  <si>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</si>
  <si>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</si>
  <si>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</si>
  <si>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</si>
  <si>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</si>
  <si>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</si>
  <si>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</si>
  <si>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</si>
  <si>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</si>
  <si>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</si>
  <si>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</si>
  <si>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</si>
  <si>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</si>
  <si>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</si>
  <si>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</si>
  <si>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</si>
  <si>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</si>
  <si>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</si>
  <si>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</si>
  <si>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</si>
  <si>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</si>
  <si>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</si>
  <si>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</si>
  <si>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</si>
  <si>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</si>
  <si>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</si>
  <si>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</si>
  <si>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</si>
  <si>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</si>
  <si>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</si>
  <si>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</si>
  <si>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</si>
  <si>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</si>
  <si>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</si>
  <si>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</si>
  <si>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</si>
  <si>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</si>
  <si>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</si>
  <si>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</si>
  <si>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</si>
  <si>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</si>
  <si>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</si>
  <si>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</si>
  <si>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</si>
  <si>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</si>
  <si>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</si>
  <si>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</si>
  <si>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</si>
  <si>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</si>
  <si>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</si>
  <si>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</si>
  <si>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</si>
  <si>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</si>
  <si>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</si>
  <si>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</si>
  <si>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</si>
  <si>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</si>
  <si>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</si>
  <si>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</si>
  <si>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</si>
  <si>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</si>
  <si>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</si>
  <si>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</si>
  <si>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</si>
  <si>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</si>
  <si>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</si>
  <si>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</si>
  <si>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</si>
  <si>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</si>
  <si>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</si>
  <si>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</si>
  <si>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</si>
  <si>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</si>
  <si>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</si>
  <si>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</si>
  <si>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</si>
  <si>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</si>
  <si>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</si>
  <si>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</si>
  <si>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</si>
  <si>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</si>
  <si>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</si>
  <si>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</si>
  <si>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</si>
  <si>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</si>
  <si>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</si>
  <si>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</si>
  <si>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</si>
  <si>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</si>
  <si>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</si>
  <si>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</si>
  <si>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</si>
  <si>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</si>
  <si>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</si>
  <si>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</si>
  <si>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</si>
  <si>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</si>
  <si>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</si>
  <si>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</si>
  <si>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</si>
  <si>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</si>
  <si>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</si>
  <si>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</si>
  <si>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</si>
  <si>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</si>
  <si>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</si>
  <si>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</si>
  <si>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</si>
  <si>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</si>
  <si>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</si>
  <si>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</si>
  <si>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</si>
  <si>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</si>
  <si>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</si>
  <si>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</si>
  <si>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</si>
  <si>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</si>
  <si>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</si>
  <si>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</si>
  <si>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</si>
  <si>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</si>
  <si>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</si>
  <si>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</si>
  <si>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</si>
  <si>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</si>
  <si>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</si>
  <si>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</si>
  <si>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</si>
  <si>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</si>
  <si>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</si>
  <si>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</si>
  <si>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</si>
  <si>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</si>
  <si>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</si>
  <si>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</si>
  <si>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</si>
  <si>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</si>
  <si>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</si>
  <si>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</si>
  <si>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</si>
  <si>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</si>
  <si>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</si>
  <si>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</si>
  <si>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</si>
  <si>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</si>
  <si>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</si>
  <si>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</si>
  <si>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</si>
  <si>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</si>
  <si>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</si>
  <si>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</si>
  <si>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</si>
  <si>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</si>
  <si>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</si>
  <si>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</si>
  <si>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</si>
  <si>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</si>
  <si>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</si>
  <si>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</si>
  <si>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</si>
  <si>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</si>
  <si>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</si>
  <si>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</si>
  <si>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</si>
  <si>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</si>
  <si>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</si>
  <si>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</si>
  <si>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</si>
  <si>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</si>
  <si>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</si>
  <si>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</si>
  <si>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</si>
  <si>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</si>
  <si>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</si>
  <si>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</si>
  <si>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</si>
  <si>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</si>
  <si>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</si>
  <si>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</si>
  <si>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</si>
  <si>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</si>
  <si>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</si>
  <si>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</si>
  <si>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</si>
  <si>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</si>
  <si>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</si>
  <si>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</si>
  <si>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</si>
  <si>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</si>
  <si>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</si>
  <si>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</si>
  <si>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</si>
  <si>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</si>
  <si>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</si>
  <si>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</si>
  <si>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</si>
  <si>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</si>
  <si>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</si>
  <si>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</si>
  <si>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</si>
  <si>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</si>
  <si>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</si>
  <si>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</si>
  <si>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</si>
  <si>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</si>
  <si>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</si>
  <si>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</si>
  <si>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</si>
  <si>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</si>
  <si>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</si>
  <si>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</si>
  <si>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</si>
  <si>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</si>
  <si>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</si>
  <si>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</si>
  <si>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</si>
  <si>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</si>
  <si>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</si>
  <si>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</si>
  <si>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</si>
  <si>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</si>
  <si>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</si>
  <si>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</si>
  <si>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</si>
  <si>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</si>
  <si>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</si>
  <si>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</si>
  <si>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</si>
  <si>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</si>
  <si>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</si>
  <si>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</si>
  <si>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</si>
  <si>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</si>
  <si>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</si>
  <si>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</si>
  <si>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</si>
  <si>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</si>
  <si>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</si>
  <si>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</si>
  <si>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</si>
  <si>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</si>
  <si>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</si>
  <si>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</si>
  <si>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</si>
  <si>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</si>
  <si>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</si>
  <si>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</si>
  <si>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</si>
  <si>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</si>
  <si>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</si>
  <si>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</si>
  <si>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</si>
  <si>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</si>
  <si>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</si>
  <si>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</si>
  <si>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</si>
  <si>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</si>
  <si>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</si>
  <si>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</si>
  <si>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</si>
  <si>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</si>
  <si>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</si>
  <si>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</si>
  <si>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</si>
  <si>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</si>
  <si>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</si>
  <si>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</si>
  <si>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</si>
  <si>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</si>
  <si>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</si>
  <si>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</si>
  <si>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</si>
  <si>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</si>
  <si>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</si>
  <si>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</si>
  <si>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</si>
  <si>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</si>
  <si>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</si>
  <si>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</si>
  <si>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</si>
  <si>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</si>
  <si>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</si>
  <si>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</si>
  <si>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</si>
  <si>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</si>
  <si>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</si>
  <si>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</si>
  <si>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</si>
  <si>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</si>
  <si>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</si>
  <si>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</si>
  <si>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</si>
  <si>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</si>
  <si>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</si>
  <si>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</si>
  <si>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</si>
  <si>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</si>
  <si>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</si>
  <si>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</si>
  <si>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</si>
  <si>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</si>
  <si>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</si>
  <si>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</si>
  <si>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</si>
  <si>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</si>
  <si>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</si>
  <si>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</si>
  <si>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</si>
  <si>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</si>
  <si>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</si>
  <si>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</si>
  <si>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</si>
  <si>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</si>
  <si>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</si>
  <si>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</si>
  <si>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</si>
  <si>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</si>
  <si>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</si>
  <si>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</si>
  <si>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</si>
  <si>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</si>
  <si>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</si>
  <si>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</si>
  <si>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</si>
  <si>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</si>
  <si>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</si>
  <si>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</si>
  <si>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</si>
  <si>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</si>
  <si>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</si>
  <si>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</si>
  <si>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</si>
  <si>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</si>
  <si>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</si>
  <si>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</si>
  <si>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</si>
  <si>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</si>
  <si>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</si>
  <si>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</si>
  <si>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</si>
  <si>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</si>
  <si>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</si>
  <si>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</si>
  <si>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</si>
  <si>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</si>
  <si>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</si>
  <si>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</si>
  <si>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</si>
  <si>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</si>
  <si>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</si>
  <si>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</si>
  <si>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</si>
  <si>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</si>
  <si>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</si>
  <si>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</si>
  <si>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</si>
  <si>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</si>
  <si>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</si>
  <si>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</si>
  <si>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</si>
  <si>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</si>
  <si>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</si>
  <si>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</si>
  <si>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</si>
  <si>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</si>
  <si>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</si>
  <si>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</si>
  <si>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</si>
  <si>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</si>
  <si>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</si>
  <si>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</si>
  <si>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</si>
  <si>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</si>
  <si>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</si>
  <si>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</si>
  <si>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</si>
  <si>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</si>
  <si>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</si>
  <si>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</si>
  <si>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</si>
  <si>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</si>
  <si>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</si>
  <si>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</si>
  <si>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</si>
  <si>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</si>
  <si>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</si>
  <si>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</si>
  <si>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</si>
  <si>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</si>
  <si>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</si>
  <si>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</si>
  <si>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</si>
  <si>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</si>
  <si>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</si>
  <si>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</si>
  <si>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</si>
  <si>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</si>
  <si>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</si>
  <si>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</si>
  <si>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</si>
  <si>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</si>
  <si>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</si>
  <si>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</si>
  <si>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</si>
  <si>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</si>
  <si>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</si>
  <si>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</si>
  <si>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</si>
  <si>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</si>
  <si>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</si>
  <si>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</si>
  <si>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</si>
  <si>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</si>
  <si>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</si>
  <si>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</si>
  <si>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</si>
  <si>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</si>
  <si>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</si>
  <si>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</si>
  <si>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</si>
  <si>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</si>
  <si>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</si>
  <si>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</si>
  <si>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</si>
  <si>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</si>
  <si>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</si>
  <si>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</si>
  <si>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</si>
  <si>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</si>
  <si>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</si>
  <si>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</si>
  <si>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</si>
  <si>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</si>
  <si>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</si>
  <si>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</si>
  <si>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</si>
  <si>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</si>
  <si>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</si>
  <si>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</si>
  <si>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</si>
  <si>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</si>
  <si>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</si>
  <si>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</si>
  <si>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</si>
  <si>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</si>
  <si>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</si>
  <si>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</si>
  <si>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</si>
  <si>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</si>
  <si>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</si>
  <si>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</si>
  <si>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</si>
  <si>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</si>
  <si>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</si>
  <si>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</si>
  <si>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</si>
  <si>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</si>
  <si>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</si>
  <si>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</si>
  <si>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</si>
  <si>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</si>
  <si>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</si>
  <si>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</si>
  <si>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</si>
  <si>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</si>
  <si>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</si>
  <si>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</si>
  <si>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</si>
  <si>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</si>
  <si>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</si>
  <si>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</si>
  <si>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</si>
  <si>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</si>
  <si>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</si>
  <si>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</si>
  <si>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</si>
  <si>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</si>
  <si>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</si>
  <si>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</si>
  <si>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</si>
  <si>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</si>
  <si>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</si>
  <si>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</si>
  <si>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</si>
  <si>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</si>
  <si>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</si>
  <si>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</si>
  <si>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</si>
  <si>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</si>
  <si>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</si>
  <si>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</si>
  <si>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</si>
  <si>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</si>
  <si>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</si>
  <si>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</si>
  <si>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</si>
  <si>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</si>
  <si>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</si>
  <si>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</si>
  <si>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</si>
  <si>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</si>
  <si>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</si>
  <si>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</si>
  <si>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</si>
  <si>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</si>
  <si>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</si>
  <si>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</si>
  <si>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</si>
  <si>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</si>
  <si>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</si>
  <si>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</si>
  <si>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</si>
  <si>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</si>
  <si>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</si>
  <si>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</si>
  <si>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</si>
  <si>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</si>
  <si>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</si>
  <si>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</si>
  <si>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</si>
  <si>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</si>
  <si>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</si>
  <si>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</si>
  <si>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</si>
  <si>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</si>
  <si>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</si>
  <si>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</si>
  <si>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</si>
  <si>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</si>
  <si>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</si>
  <si>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</si>
  <si>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</si>
  <si>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</si>
  <si>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</si>
  <si>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</si>
  <si>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</si>
  <si>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</si>
  <si>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</si>
  <si>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</si>
  <si>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</si>
  <si>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</si>
  <si>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</si>
  <si>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</si>
  <si>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</si>
  <si>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</si>
  <si>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</si>
  <si>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</si>
  <si>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</si>
  <si>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</si>
  <si>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</si>
  <si>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</si>
  <si>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</si>
  <si>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</si>
  <si>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</si>
  <si>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</si>
  <si>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</si>
  <si>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</si>
  <si>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</si>
  <si>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</si>
  <si>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</si>
  <si>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</si>
  <si>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</si>
  <si>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</si>
  <si>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</si>
  <si>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</si>
  <si>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</si>
  <si>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</si>
  <si>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</si>
  <si>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</si>
  <si>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</si>
  <si>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</si>
  <si>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</si>
  <si>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</si>
  <si>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</si>
  <si>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</si>
  <si>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</si>
  <si>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</si>
  <si>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</si>
  <si>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</si>
  <si>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</si>
  <si>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</si>
  <si>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</si>
  <si>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</si>
  <si>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</si>
  <si>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</si>
  <si>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</si>
  <si>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</si>
  <si>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</si>
  <si>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</si>
  <si>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</si>
  <si>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</si>
  <si>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</si>
  <si>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</si>
  <si>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</si>
  <si>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</si>
  <si>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</si>
  <si>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</si>
  <si>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</si>
  <si>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</si>
  <si>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</si>
  <si>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</si>
  <si>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</si>
  <si>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</si>
  <si>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</si>
  <si>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</si>
  <si>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</si>
  <si>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</si>
  <si>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</si>
  <si>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</si>
  <si>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</si>
  <si>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</si>
  <si>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</si>
  <si>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</si>
  <si>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</si>
  <si>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</si>
  <si>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</si>
  <si>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</si>
  <si>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</si>
  <si>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</si>
  <si>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</si>
  <si>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</si>
  <si>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</si>
  <si>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</si>
  <si>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</si>
  <si>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</si>
  <si>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</si>
  <si>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</si>
  <si>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</si>
  <si>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</si>
  <si>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</si>
  <si>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</si>
  <si>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</si>
  <si>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</si>
  <si>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</si>
  <si>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</si>
  <si>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</si>
  <si>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</si>
  <si>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</si>
  <si>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</si>
  <si>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</si>
  <si>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</si>
  <si>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</si>
  <si>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</si>
  <si>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</si>
  <si>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</si>
  <si>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</si>
  <si>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</si>
  <si>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</si>
  <si>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</si>
  <si>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</si>
  <si>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</si>
  <si>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</si>
  <si>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</si>
  <si>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</si>
  <si>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</si>
  <si>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</si>
  <si>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</si>
  <si>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</si>
  <si>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</si>
  <si>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</si>
  <si>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</si>
  <si>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</si>
  <si>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</si>
  <si>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</si>
  <si>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</si>
  <si>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</si>
  <si>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</si>
  <si>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</si>
  <si>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</si>
  <si>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</si>
  <si>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</si>
  <si>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</si>
  <si>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</si>
  <si>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</si>
  <si>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</si>
  <si>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</si>
  <si>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</si>
  <si>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</si>
  <si>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</si>
  <si>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</si>
  <si>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</si>
  <si>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</si>
  <si>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</si>
  <si>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</si>
  <si>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</si>
  <si>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</si>
  <si>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</si>
  <si>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</si>
  <si>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</si>
  <si>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</si>
  <si>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</si>
  <si>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</si>
  <si>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</si>
  <si>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</si>
  <si>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</si>
  <si>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</si>
  <si>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</si>
  <si>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</si>
  <si>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</si>
  <si>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</si>
  <si>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</si>
  <si>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</si>
  <si>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</si>
  <si>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</si>
  <si>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</si>
  <si>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</si>
  <si>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</si>
  <si>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</si>
  <si>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</si>
  <si>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</si>
  <si>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</si>
  <si>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</si>
  <si>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</si>
  <si>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</si>
  <si>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</si>
  <si>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</si>
  <si>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</si>
  <si>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</si>
  <si>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</si>
  <si>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</si>
  <si>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</si>
  <si>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</si>
  <si>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</si>
  <si>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</si>
  <si>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</si>
  <si>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</si>
  <si>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</si>
  <si>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</si>
  <si>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</si>
  <si>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</si>
  <si>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</si>
  <si>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</si>
  <si>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</si>
  <si>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</si>
  <si>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</si>
  <si>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</si>
  <si>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</si>
  <si>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</si>
  <si>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</si>
  <si>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</si>
  <si>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</si>
  <si>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</si>
  <si>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</si>
  <si>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</si>
  <si>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</si>
  <si>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</si>
  <si>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</si>
  <si>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</si>
  <si>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</si>
  <si>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</si>
  <si>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</si>
  <si>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</si>
  <si>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</si>
  <si>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</si>
  <si>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</si>
  <si>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</si>
  <si>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</si>
  <si>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</si>
  <si>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</si>
  <si>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</si>
  <si>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</si>
  <si>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</si>
  <si>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</si>
  <si>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</si>
  <si>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</si>
  <si>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</si>
  <si>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</si>
  <si>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</si>
  <si>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</si>
  <si>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</si>
  <si>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</si>
  <si>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</si>
  <si>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</si>
  <si>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</si>
  <si>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</si>
  <si>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</si>
  <si>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</si>
  <si>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</si>
  <si>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</si>
  <si>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</si>
  <si>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</si>
  <si>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</si>
  <si>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</si>
  <si>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</si>
  <si>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</si>
  <si>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</si>
  <si>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</si>
  <si>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</si>
  <si>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</si>
  <si>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</si>
  <si>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</si>
  <si>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</si>
  <si>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</si>
  <si>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</si>
  <si>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</si>
  <si>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</si>
  <si>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</si>
  <si>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</si>
  <si>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</si>
  <si>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</si>
  <si>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</si>
  <si>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</si>
  <si>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</si>
  <si>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</si>
  <si>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</si>
  <si>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</si>
  <si>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</si>
  <si>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</si>
  <si>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</si>
  <si>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</si>
  <si>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</si>
  <si>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</si>
  <si>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</si>
  <si>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</si>
  <si>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</si>
  <si>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</si>
  <si>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</si>
  <si>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</si>
  <si>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</si>
  <si>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</si>
  <si>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</si>
  <si>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</si>
  <si>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</si>
  <si>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</si>
  <si>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</si>
  <si>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</si>
  <si>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</si>
  <si>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</si>
  <si>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</si>
  <si>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</si>
  <si>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</si>
  <si>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</si>
  <si>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</si>
  <si>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</si>
  <si>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</si>
  <si>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</si>
  <si>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</si>
  <si>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</si>
  <si>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</si>
  <si>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</si>
  <si>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</si>
  <si>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</si>
  <si>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</si>
  <si>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</si>
  <si>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</si>
  <si>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</si>
  <si>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</si>
  <si>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</si>
  <si>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</si>
  <si>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</si>
  <si>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</si>
  <si>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</si>
  <si>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</si>
  <si>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</si>
  <si>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</si>
  <si>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</si>
  <si>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</si>
  <si>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</si>
  <si>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</si>
  <si>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</si>
  <si>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</si>
  <si>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</si>
  <si>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</si>
  <si>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</si>
  <si>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</si>
  <si>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</si>
  <si>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</si>
  <si>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</si>
  <si>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</si>
  <si>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</si>
  <si>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</si>
  <si>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</si>
  <si>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</si>
  <si>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</si>
  <si>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</si>
  <si>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</si>
  <si>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</si>
  <si>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</si>
  <si>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</si>
  <si>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</si>
  <si>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</si>
  <si>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</si>
  <si>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</si>
  <si>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</si>
  <si>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</si>
  <si>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</si>
  <si>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</si>
  <si>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</si>
  <si>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</si>
  <si>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</si>
  <si>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</si>
  <si>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</si>
  <si>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</si>
  <si>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</si>
  <si>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</si>
  <si>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</si>
  <si>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</si>
  <si>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</si>
  <si>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</si>
  <si>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</si>
  <si>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</si>
  <si>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</si>
  <si>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</si>
  <si>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</si>
  <si>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</si>
  <si>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</si>
  <si>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</si>
  <si>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</si>
  <si>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</si>
  <si>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</si>
  <si>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</si>
  <si>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</si>
  <si>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</si>
  <si>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</si>
  <si>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</si>
  <si>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</si>
  <si>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</si>
  <si>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</si>
  <si>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</si>
  <si>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</si>
  <si>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</si>
  <si>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</si>
  <si>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</si>
  <si>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</si>
  <si>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</si>
  <si>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</si>
  <si>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</si>
  <si>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</si>
  <si>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</si>
  <si>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</si>
  <si>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</si>
  <si>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</si>
  <si>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</si>
  <si>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</si>
  <si>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</si>
  <si>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</si>
  <si>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</si>
  <si>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</si>
  <si>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</si>
  <si>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</si>
  <si>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</si>
  <si>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</si>
  <si>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</si>
  <si>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</si>
  <si>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</si>
  <si>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</si>
  <si>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</si>
  <si>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</si>
  <si>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</si>
  <si>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</si>
  <si>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</si>
  <si>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</si>
  <si>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</si>
  <si>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</si>
  <si>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</si>
  <si>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</si>
  <si>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</si>
  <si>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</si>
  <si>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</si>
  <si>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</si>
  <si>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</si>
  <si>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</si>
  <si>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</si>
  <si>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</si>
  <si>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</si>
  <si>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</si>
  <si>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</si>
  <si>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</si>
  <si>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</si>
  <si>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</si>
  <si>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</si>
  <si>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</si>
  <si>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</si>
  <si>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</si>
  <si>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</si>
  <si>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</si>
  <si>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</si>
  <si>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</si>
  <si>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</si>
  <si>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</si>
  <si>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</si>
  <si>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</si>
  <si>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</si>
  <si>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</si>
  <si>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</si>
  <si>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</si>
  <si>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</si>
  <si>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</si>
  <si>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</si>
  <si>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</si>
  <si>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</si>
  <si>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</si>
  <si>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</si>
  <si>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</si>
  <si>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</si>
  <si>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</si>
  <si>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</si>
  <si>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</si>
  <si>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</si>
  <si>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</si>
  <si>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</si>
  <si>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</si>
  <si>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</si>
  <si>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</si>
  <si>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</si>
  <si>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</si>
  <si>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</si>
  <si>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</si>
  <si>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</si>
  <si>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</si>
  <si>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</si>
  <si>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</si>
  <si>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</si>
  <si>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</si>
  <si>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</si>
  <si>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</si>
  <si>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</si>
  <si>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</si>
  <si>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</si>
  <si>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</si>
  <si>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</si>
  <si>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</si>
  <si>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</si>
  <si>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</si>
  <si>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</si>
  <si>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</si>
  <si>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</si>
  <si>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</si>
  <si>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</si>
  <si>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</si>
  <si>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</si>
  <si>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</si>
  <si>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</si>
  <si>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</si>
  <si>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</si>
  <si>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</si>
  <si>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</si>
  <si>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</si>
  <si>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</si>
  <si>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</si>
  <si>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</si>
  <si>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</si>
  <si>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</si>
  <si>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</si>
  <si>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</si>
  <si>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</si>
  <si>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</si>
  <si>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</si>
  <si>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</si>
  <si>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</si>
  <si>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</si>
  <si>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</si>
  <si>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</si>
  <si>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</si>
  <si>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</si>
  <si>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</si>
  <si>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</si>
  <si>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</si>
  <si>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</si>
  <si>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</si>
  <si>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</si>
  <si>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</si>
  <si>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</si>
  <si>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</si>
  <si>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</si>
  <si>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</si>
  <si>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</si>
  <si>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</si>
  <si>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</si>
  <si>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</si>
  <si>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</si>
  <si>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</si>
  <si>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</si>
  <si>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</si>
  <si>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</si>
  <si>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</si>
  <si>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</si>
  <si>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</si>
  <si>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</si>
  <si>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</si>
  <si>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</si>
  <si>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</si>
  <si>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</si>
  <si>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</si>
  <si>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</si>
  <si>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</si>
  <si>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</si>
  <si>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</si>
  <si>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</si>
  <si>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</si>
  <si>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</si>
  <si>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</si>
  <si>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</si>
  <si>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</si>
  <si>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</si>
  <si>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</si>
  <si>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</si>
  <si>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</si>
  <si>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</si>
  <si>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</si>
  <si>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</si>
  <si>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</si>
  <si>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</si>
  <si>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</si>
  <si>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</si>
  <si>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</si>
  <si>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</si>
  <si>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</si>
  <si>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</si>
  <si>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</si>
  <si>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</si>
  <si>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</si>
  <si>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</si>
  <si>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</si>
  <si>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</si>
  <si>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</si>
  <si>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</si>
  <si>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</si>
  <si>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</si>
  <si>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</si>
  <si>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</si>
  <si>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</si>
  <si>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</si>
  <si>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</si>
  <si>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</si>
  <si>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</si>
  <si>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</si>
  <si>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</si>
  <si>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</si>
  <si>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</si>
  <si>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</si>
  <si>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</si>
  <si>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</si>
  <si>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</si>
  <si>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</si>
  <si>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</si>
  <si>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</si>
  <si>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</si>
  <si>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</si>
  <si>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</si>
  <si>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</si>
  <si>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</si>
  <si>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</si>
  <si>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</si>
  <si>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</si>
  <si>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</si>
  <si>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</si>
  <si>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</si>
  <si>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</si>
  <si>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</si>
  <si>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</si>
  <si>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</si>
  <si>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</si>
  <si>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</si>
  <si>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</si>
  <si>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</si>
  <si>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</si>
  <si>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</si>
  <si>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</si>
  <si>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</si>
  <si>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</si>
  <si>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</si>
  <si>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</si>
  <si>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</si>
  <si>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</si>
  <si>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</si>
  <si>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</si>
  <si>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</si>
  <si>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</si>
  <si>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</si>
  <si>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</si>
  <si>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</si>
  <si>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</si>
  <si>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</si>
  <si>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</si>
  <si>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</si>
  <si>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</si>
  <si>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</si>
  <si>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</si>
  <si>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</si>
  <si>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</si>
  <si>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</si>
  <si>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</si>
  <si>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</si>
  <si>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</si>
  <si>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</si>
  <si>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</si>
  <si>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</si>
  <si>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</si>
  <si>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</si>
  <si>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</si>
  <si>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</si>
  <si>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</si>
  <si>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</si>
  <si>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</si>
  <si>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</si>
  <si>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</si>
  <si>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</si>
  <si>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</si>
  <si>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</si>
  <si>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</si>
  <si>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</si>
  <si>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</si>
  <si>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</si>
  <si>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</si>
  <si>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</si>
  <si>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</si>
  <si>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</si>
  <si>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</si>
  <si>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</si>
  <si>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</si>
  <si>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</si>
  <si>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</si>
  <si>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</si>
  <si>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</si>
  <si>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</si>
  <si>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</si>
  <si>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</si>
  <si>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</si>
  <si>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</si>
  <si>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</si>
  <si>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</si>
  <si>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</si>
  <si>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</si>
  <si>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</si>
  <si>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</si>
  <si>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</si>
  <si>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</si>
  <si>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</si>
  <si>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</si>
  <si>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</si>
  <si>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</si>
  <si>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</si>
  <si>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</si>
  <si>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</si>
  <si>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</si>
  <si>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</si>
  <si>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</si>
  <si>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</si>
  <si>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</si>
  <si>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</si>
  <si>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</si>
  <si>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</si>
  <si>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</si>
  <si>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</si>
  <si>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</si>
  <si>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</si>
  <si>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</si>
  <si>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</si>
  <si>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</si>
  <si>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</si>
  <si>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</si>
  <si>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</si>
  <si>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</si>
  <si>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</si>
  <si>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</si>
  <si>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</si>
  <si>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</si>
  <si>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</si>
  <si>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</si>
  <si>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</si>
  <si>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</si>
  <si>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</si>
  <si>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</si>
  <si>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</si>
  <si>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</si>
  <si>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</si>
  <si>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</si>
  <si>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</si>
  <si>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</si>
  <si>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</si>
  <si>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</si>
  <si>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</si>
  <si>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</si>
  <si>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</si>
  <si>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</si>
  <si>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</si>
  <si>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</si>
  <si>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</si>
  <si>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</si>
  <si>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</si>
  <si>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</si>
  <si>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</si>
  <si>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</si>
  <si>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</si>
  <si>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</si>
  <si>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</si>
  <si>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</si>
  <si>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</si>
  <si>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</si>
  <si>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</si>
  <si>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</si>
  <si>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</si>
  <si>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</si>
  <si>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</si>
  <si>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</si>
  <si>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</si>
  <si>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</si>
  <si>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</si>
  <si>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</si>
  <si>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</si>
  <si>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</si>
  <si>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</si>
  <si>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</si>
  <si>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</si>
  <si>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</si>
  <si>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</si>
  <si>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</si>
  <si>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</si>
  <si>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</si>
  <si>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</si>
  <si>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</si>
  <si>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</si>
  <si>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</si>
  <si>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</si>
  <si>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</si>
  <si>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</si>
  <si>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</si>
  <si>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</si>
  <si>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</si>
  <si>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</si>
  <si>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</si>
  <si>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</si>
  <si>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</si>
  <si>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</si>
  <si>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</si>
  <si>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</si>
  <si>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</si>
  <si>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</si>
  <si>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</si>
  <si>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</si>
  <si>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</si>
  <si>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</si>
  <si>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</si>
  <si>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</si>
  <si>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</si>
  <si>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</si>
  <si>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</si>
  <si>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</si>
  <si>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</si>
  <si>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</si>
  <si>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</si>
  <si>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</si>
  <si>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</si>
  <si>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</si>
  <si>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</si>
  <si>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</si>
  <si>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</si>
  <si>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</si>
  <si>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</si>
  <si>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</si>
  <si>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</si>
  <si>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</si>
  <si>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</si>
  <si>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</si>
  <si>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</si>
  <si>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</si>
  <si>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</si>
  <si>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</si>
  <si>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</si>
  <si>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</si>
  <si>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</si>
  <si>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</si>
  <si>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</si>
  <si>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</si>
  <si>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</si>
  <si>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</si>
  <si>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</si>
  <si>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</si>
  <si>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</si>
  <si>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</si>
  <si>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</si>
  <si>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</si>
  <si>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</si>
  <si>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</si>
  <si>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</si>
  <si>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</si>
  <si>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</si>
  <si>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</si>
  <si>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</si>
  <si>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</si>
  <si>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</si>
  <si>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</si>
  <si>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</si>
  <si>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</si>
  <si>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</si>
  <si>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</si>
  <si>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</si>
  <si>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</si>
  <si>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</si>
  <si>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</si>
  <si>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</si>
  <si>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</si>
  <si>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</si>
  <si>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</si>
  <si>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</si>
  <si>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</si>
  <si>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</si>
  <si>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</si>
  <si>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</si>
  <si>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</si>
  <si>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</si>
  <si>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</si>
  <si>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</si>
  <si>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</si>
  <si>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</si>
  <si>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</si>
  <si>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</si>
  <si>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</si>
  <si>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</si>
  <si>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</si>
  <si>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</si>
  <si>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</si>
  <si>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</si>
  <si>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</si>
  <si>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</si>
  <si>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</si>
  <si>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</si>
  <si>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</si>
  <si>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</si>
  <si>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</si>
  <si>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</si>
  <si>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</si>
  <si>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</si>
  <si>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</si>
  <si>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</si>
  <si>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</si>
  <si>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</si>
  <si>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</si>
  <si>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</si>
  <si>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</si>
  <si>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</si>
  <si>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</si>
  <si>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</si>
  <si>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</si>
  <si>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</si>
  <si>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</si>
  <si>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</si>
  <si>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</si>
  <si>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</si>
  <si>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</si>
  <si>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</si>
  <si>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</si>
  <si>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</si>
  <si>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</si>
  <si>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</si>
  <si>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</si>
  <si>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</si>
  <si>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</si>
  <si>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</si>
  <si>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</si>
  <si>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</si>
  <si>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</si>
  <si>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</si>
  <si>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</si>
  <si>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</si>
  <si>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</si>
  <si>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</si>
  <si>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</si>
  <si>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</si>
  <si>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</si>
  <si>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</si>
  <si>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</si>
  <si>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</si>
  <si>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</si>
  <si>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</si>
  <si>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</si>
  <si>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</si>
  <si>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</si>
  <si>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</si>
  <si>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</si>
  <si>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</si>
  <si>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</si>
  <si>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</si>
  <si>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</si>
  <si>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</si>
  <si>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</si>
  <si>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</si>
  <si>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</si>
  <si>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</si>
  <si>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</si>
  <si>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</si>
  <si>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</si>
  <si>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</si>
  <si>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</si>
  <si>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</si>
  <si>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</si>
  <si>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</si>
  <si>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</si>
  <si>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</si>
  <si>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</si>
  <si>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</si>
  <si>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</si>
  <si>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</si>
  <si>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</si>
  <si>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</si>
  <si>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</si>
  <si>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</si>
  <si>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</si>
  <si>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</si>
  <si>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</si>
  <si>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</si>
  <si>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</si>
  <si>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</si>
  <si>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</si>
  <si>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</si>
  <si>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</si>
  <si>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</si>
  <si>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</si>
  <si>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</si>
  <si>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</si>
  <si>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</si>
  <si>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</si>
  <si>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</si>
  <si>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</si>
  <si>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</si>
  <si>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</si>
  <si>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</si>
  <si>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</si>
  <si>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</si>
  <si>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</si>
  <si>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</si>
  <si>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</si>
  <si>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</si>
  <si>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</si>
  <si>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</si>
  <si>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</si>
  <si>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</si>
  <si>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</si>
  <si>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</si>
  <si>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</si>
  <si>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</si>
  <si>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</si>
  <si>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</si>
  <si>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</si>
  <si>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</si>
  <si>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</si>
  <si>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</si>
  <si>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</si>
  <si>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</si>
  <si>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</si>
  <si>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</si>
  <si>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</si>
  <si>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</si>
  <si>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</si>
  <si>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</si>
  <si>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</si>
  <si>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</si>
  <si>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</si>
  <si>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</si>
  <si>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</si>
  <si>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</si>
  <si>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</si>
  <si>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</si>
  <si>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</si>
  <si>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</si>
  <si>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</si>
  <si>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</si>
  <si>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</si>
  <si>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</si>
  <si>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</si>
  <si>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</si>
  <si>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</si>
  <si>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</si>
  <si>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</si>
  <si>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</si>
  <si>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</si>
  <si>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</si>
  <si>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</si>
  <si>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</si>
  <si>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</si>
  <si>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</si>
  <si>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</si>
  <si>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</si>
  <si>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</si>
  <si>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</si>
  <si>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</si>
  <si>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</si>
  <si>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</si>
  <si>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</si>
  <si>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</si>
  <si>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</si>
  <si>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</si>
  <si>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</si>
  <si>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</si>
  <si>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</si>
  <si>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</si>
  <si>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</si>
  <si>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</si>
  <si>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</si>
  <si>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</si>
  <si>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</si>
  <si>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</si>
  <si>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</si>
  <si>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</si>
  <si>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</si>
  <si>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</si>
  <si>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</si>
  <si>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</si>
  <si>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</si>
  <si>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</si>
  <si>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</si>
  <si>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</si>
  <si>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</si>
  <si>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</si>
  <si>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</si>
  <si>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</si>
  <si>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</si>
  <si>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</si>
  <si>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</si>
  <si>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</si>
  <si>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</si>
  <si>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</si>
  <si>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</si>
  <si>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</si>
  <si>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</si>
  <si>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</si>
  <si>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</si>
  <si>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</si>
  <si>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</si>
  <si>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</si>
  <si>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</si>
  <si>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</si>
  <si>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</si>
  <si>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</si>
  <si>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</si>
  <si>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</si>
  <si>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</si>
  <si>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</si>
  <si>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</si>
  <si>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</si>
  <si>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</si>
  <si>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</si>
  <si>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</si>
  <si>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</si>
  <si>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</si>
  <si>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</si>
  <si>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</si>
  <si>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</si>
  <si>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</si>
  <si>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</si>
  <si>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</si>
  <si>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</si>
  <si>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</si>
  <si>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</si>
  <si>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</si>
  <si>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</si>
  <si>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</si>
  <si>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</si>
  <si>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</si>
  <si>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</si>
  <si>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</si>
  <si>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</si>
  <si>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</si>
  <si>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</si>
  <si>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</si>
  <si>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</si>
  <si>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</si>
  <si>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</si>
  <si>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</si>
  <si>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</si>
  <si>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</si>
  <si>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</si>
  <si>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</si>
  <si>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</si>
  <si>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</si>
  <si>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</si>
  <si>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</si>
  <si>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</si>
  <si>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</si>
  <si>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</si>
  <si>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</si>
  <si>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</si>
  <si>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</si>
  <si>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</si>
  <si>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</si>
  <si>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</si>
  <si>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</si>
  <si>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</si>
  <si>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</si>
  <si>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</si>
  <si>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</si>
  <si>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</si>
  <si>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</si>
  <si>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</si>
  <si>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</si>
  <si>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</si>
  <si>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</si>
  <si>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</si>
  <si>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</si>
  <si>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</si>
  <si>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</si>
  <si>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</si>
  <si>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</si>
  <si>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</si>
  <si>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</si>
  <si>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</si>
  <si>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</si>
  <si>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</si>
  <si>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</si>
  <si>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</si>
  <si>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</si>
  <si>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</si>
  <si>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</si>
  <si>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</si>
  <si>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</si>
  <si>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</si>
  <si>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</si>
  <si>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</si>
  <si>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</si>
  <si>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</si>
  <si>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</si>
  <si>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</si>
  <si>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</si>
  <si>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</si>
  <si>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</si>
  <si>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</si>
  <si>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</si>
  <si>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</si>
  <si>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</si>
  <si>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</si>
  <si>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</si>
  <si>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</si>
  <si>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</si>
  <si>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</si>
  <si>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</si>
  <si>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</si>
  <si>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</si>
  <si>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</si>
  <si>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</si>
  <si>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</si>
  <si>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</si>
  <si>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</si>
  <si>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</si>
  <si>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</si>
  <si>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</si>
  <si>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</si>
  <si>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</si>
  <si>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</si>
  <si>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</si>
  <si>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</si>
  <si>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</si>
  <si>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</si>
  <si>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</si>
  <si>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</si>
  <si>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</si>
  <si>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</si>
  <si>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</si>
  <si>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</si>
  <si>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</si>
  <si>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</si>
  <si>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</si>
  <si>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</si>
  <si>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</si>
  <si>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</si>
  <si>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</si>
  <si>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</si>
  <si>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</si>
  <si>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</si>
  <si>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</si>
  <si>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</si>
  <si>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</si>
  <si>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</si>
  <si>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</si>
  <si>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</si>
  <si>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</si>
  <si>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</si>
  <si>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</si>
  <si>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</si>
  <si>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</si>
  <si>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</si>
  <si>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</si>
  <si>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</si>
  <si>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</si>
  <si>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</si>
  <si>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</si>
  <si>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</si>
  <si>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</si>
  <si>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</si>
  <si>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</si>
  <si>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</si>
  <si>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</si>
  <si>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</si>
  <si>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</si>
  <si>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</si>
  <si>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</si>
  <si>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</si>
  <si>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</si>
  <si>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</si>
  <si>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</si>
  <si>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</si>
  <si>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</si>
  <si>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</si>
  <si>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</si>
  <si>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</si>
  <si>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</si>
  <si>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</si>
  <si>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</si>
  <si>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</si>
  <si>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</si>
  <si>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</si>
  <si>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</si>
  <si>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</si>
  <si>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</si>
  <si>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</si>
  <si>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</si>
  <si>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</si>
  <si>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</si>
  <si>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</si>
  <si>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</si>
  <si>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</si>
  <si>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</si>
  <si>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</si>
  <si>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</si>
  <si>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</si>
  <si>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</si>
  <si>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</si>
  <si>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</si>
  <si>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</si>
  <si>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</si>
  <si>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</si>
  <si>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</si>
  <si>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</si>
  <si>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</si>
  <si>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</si>
  <si>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</si>
  <si>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</si>
  <si>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</si>
  <si>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</si>
  <si>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</si>
  <si>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</si>
  <si>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</si>
  <si>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</si>
  <si>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</si>
  <si>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</si>
  <si>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</si>
  <si>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</si>
  <si>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</si>
  <si>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</si>
  <si>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</si>
  <si>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</si>
  <si>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</si>
  <si>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</si>
  <si>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</si>
  <si>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</si>
  <si>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</si>
  <si>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</si>
  <si>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</si>
  <si>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</si>
  <si>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</si>
  <si>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</si>
  <si>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</si>
  <si>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</si>
  <si>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</si>
  <si>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</si>
  <si>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</si>
  <si>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</si>
  <si>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</si>
  <si>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</si>
  <si>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</si>
  <si>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</si>
  <si>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</si>
  <si>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</si>
  <si>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</si>
  <si>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</si>
  <si>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</si>
  <si>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</si>
  <si>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</si>
  <si>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</si>
  <si>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</si>
  <si>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</si>
  <si>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</si>
  <si>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</si>
  <si>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</si>
  <si>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</si>
  <si>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</si>
  <si>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</si>
  <si>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</si>
  <si>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</si>
  <si>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</si>
  <si>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</si>
  <si>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</si>
  <si>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</si>
  <si>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</si>
  <si>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</si>
  <si>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</si>
  <si>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</si>
  <si>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</si>
  <si>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</si>
  <si>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</si>
  <si>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</si>
  <si>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</si>
  <si>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</si>
  <si>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</si>
  <si>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</si>
  <si>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</si>
  <si>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</si>
  <si>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</si>
  <si>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</si>
  <si>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</si>
  <si>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</si>
  <si>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</si>
  <si>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</si>
  <si>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</si>
  <si>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</si>
  <si>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</si>
  <si>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</si>
  <si>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</si>
  <si>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</si>
  <si>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</si>
  <si>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</si>
  <si>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</si>
  <si>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</si>
  <si>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</si>
  <si>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</si>
  <si>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</si>
  <si>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</si>
  <si>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</si>
  <si>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</si>
  <si>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</si>
  <si>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</si>
  <si>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</si>
  <si>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</si>
  <si>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</si>
  <si>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</si>
  <si>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</si>
  <si>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</si>
  <si>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</si>
  <si>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</si>
  <si>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</si>
  <si>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</si>
  <si>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</si>
  <si>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</si>
  <si>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</si>
  <si>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</si>
  <si>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</si>
  <si>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</si>
  <si>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</si>
  <si>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</si>
  <si>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</si>
  <si>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</si>
  <si>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</si>
  <si>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</si>
  <si>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</si>
  <si>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</si>
  <si>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</si>
  <si>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</si>
  <si>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</si>
  <si>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</si>
  <si>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</si>
  <si>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</si>
  <si>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</si>
  <si>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</si>
  <si>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</si>
  <si>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</si>
  <si>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</si>
  <si>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</si>
  <si>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</si>
  <si>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</si>
  <si>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</si>
  <si>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</si>
  <si>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</si>
  <si>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</si>
  <si>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</si>
  <si>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</si>
  <si>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</si>
  <si>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</si>
  <si>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</si>
  <si>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</si>
  <si>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</si>
  <si>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</si>
  <si>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</si>
  <si>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</si>
  <si>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</si>
  <si>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</si>
  <si>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</si>
  <si>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</si>
  <si>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</si>
  <si>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</si>
  <si>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</si>
  <si>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</si>
  <si>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</si>
  <si>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</si>
  <si>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</si>
  <si>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</si>
  <si>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</si>
  <si>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</si>
  <si>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</si>
  <si>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</si>
  <si>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</si>
  <si>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</si>
  <si>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</si>
  <si>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</si>
  <si>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</si>
  <si>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</si>
  <si>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</si>
  <si>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</si>
  <si>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</si>
  <si>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</si>
  <si>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</si>
  <si>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</si>
  <si>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</si>
  <si>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</si>
  <si>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</si>
  <si>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</si>
  <si>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</si>
  <si>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</si>
  <si>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</si>
  <si>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</si>
  <si>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</si>
  <si>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</si>
  <si>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</si>
  <si>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</si>
  <si>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</si>
  <si>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</si>
  <si>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</si>
  <si>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</si>
  <si>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</si>
  <si>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</si>
  <si>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</si>
  <si>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</si>
  <si>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</si>
  <si>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</si>
  <si>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</si>
  <si>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</si>
  <si>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</si>
  <si>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</si>
  <si>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</si>
  <si>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</si>
  <si>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</si>
  <si>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</si>
  <si>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</si>
  <si>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</si>
  <si>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</si>
  <si>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</si>
  <si>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</si>
  <si>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</si>
  <si>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</si>
  <si>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</si>
  <si>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</si>
  <si>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</si>
  <si>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</si>
  <si>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</si>
  <si>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</si>
  <si>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</si>
  <si>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</si>
  <si>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</si>
  <si>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</si>
  <si>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</si>
  <si>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</si>
  <si>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</si>
  <si>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</si>
  <si>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</si>
  <si>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</si>
  <si>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</si>
  <si>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</si>
  <si>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</si>
  <si>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</si>
  <si>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</si>
  <si>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</si>
  <si>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</si>
  <si>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</si>
  <si>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</si>
  <si>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</si>
  <si>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</si>
  <si>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</si>
  <si>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</si>
  <si>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</si>
  <si>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</si>
  <si>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</si>
  <si>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</si>
  <si>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</si>
  <si>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</si>
  <si>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</si>
  <si>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</si>
  <si>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</si>
  <si>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</si>
  <si>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</si>
  <si>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</si>
  <si>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</si>
  <si>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</si>
  <si>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</si>
  <si>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</si>
  <si>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</si>
  <si>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</si>
  <si>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</si>
  <si>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</si>
  <si>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</si>
  <si>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</si>
  <si>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</si>
  <si>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</si>
  <si>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</si>
  <si>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</si>
  <si>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</si>
  <si>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</si>
  <si>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</si>
  <si>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</si>
  <si>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</si>
  <si>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</si>
  <si>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</si>
  <si>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</si>
  <si>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</si>
  <si>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</si>
  <si>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</si>
  <si>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</si>
  <si>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</si>
  <si>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</si>
  <si>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</si>
  <si>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</si>
  <si>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</si>
  <si>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</si>
  <si>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</si>
  <si>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</si>
  <si>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</si>
  <si>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</si>
  <si>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</si>
  <si>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</si>
  <si>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</si>
  <si>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</si>
  <si>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</si>
  <si>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</si>
  <si>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</si>
  <si>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</si>
  <si>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</si>
  <si>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</si>
  <si>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</si>
  <si>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</si>
  <si>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</si>
  <si>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</si>
  <si>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</si>
  <si>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</si>
  <si>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</si>
  <si>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</si>
  <si>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</si>
  <si>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</si>
  <si>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</si>
  <si>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</si>
  <si>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</si>
  <si>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</si>
  <si>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</si>
  <si>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</si>
  <si>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</si>
  <si>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</si>
  <si>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</si>
  <si>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</si>
  <si>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</si>
  <si>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</si>
  <si>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</si>
  <si>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</si>
  <si>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</si>
  <si>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</si>
  <si>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</si>
  <si>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</si>
  <si>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</si>
  <si>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</si>
  <si>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</si>
  <si>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</si>
  <si>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</si>
  <si>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</si>
  <si>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</si>
  <si>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</si>
  <si>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</si>
  <si>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</si>
  <si>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</si>
  <si>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</si>
  <si>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</si>
  <si>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</si>
  <si>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</si>
  <si>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</si>
  <si>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</si>
  <si>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</si>
  <si>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</si>
  <si>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</si>
  <si>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</si>
  <si>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</si>
  <si>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</si>
  <si>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</si>
  <si>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</si>
  <si>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</si>
  <si>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</si>
  <si>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</si>
  <si>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</si>
  <si>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</si>
  <si>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</si>
  <si>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</si>
  <si>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</si>
  <si>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</si>
  <si>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</si>
  <si>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</si>
  <si>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</si>
  <si>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</si>
  <si>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</si>
  <si>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</si>
  <si>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</si>
  <si>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</si>
  <si>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</si>
  <si>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</si>
  <si>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</si>
  <si>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</si>
  <si>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</si>
  <si>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</si>
  <si>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</si>
  <si>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</si>
  <si>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</si>
  <si>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</si>
  <si>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</si>
  <si>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</si>
  <si>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</si>
  <si>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</si>
  <si>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</si>
  <si>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</si>
  <si>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</si>
  <si>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</si>
  <si>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</si>
  <si>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</si>
  <si>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</si>
  <si>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</si>
  <si>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</si>
  <si>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</si>
  <si>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</si>
  <si>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</si>
  <si>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</si>
  <si>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</si>
  <si>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</si>
  <si>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</si>
  <si>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</si>
  <si>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</si>
  <si>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</si>
  <si>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</si>
  <si>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</si>
  <si>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</si>
  <si>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</si>
  <si>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</si>
  <si>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</si>
  <si>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</si>
  <si>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</si>
  <si>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</si>
  <si>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</si>
  <si>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</si>
  <si>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</si>
  <si>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</si>
  <si>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</si>
  <si>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</si>
  <si>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</si>
  <si>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</si>
  <si>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</si>
  <si>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</si>
  <si>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</si>
  <si>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</si>
  <si>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</si>
  <si>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</si>
  <si>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</si>
  <si>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</si>
  <si>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</si>
  <si>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</si>
  <si>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</si>
  <si>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</si>
  <si>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</si>
  <si>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</si>
  <si>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</si>
  <si>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</si>
  <si>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</si>
  <si>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</si>
  <si>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</si>
  <si>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</si>
  <si>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</si>
  <si>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</si>
  <si>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</si>
  <si>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</si>
  <si>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</si>
  <si>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</si>
  <si>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</si>
  <si>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</si>
  <si>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</si>
  <si>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</si>
  <si>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</si>
  <si>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</si>
  <si>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</si>
  <si>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</si>
  <si>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</si>
  <si>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</si>
  <si>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</si>
  <si>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</si>
  <si>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</si>
  <si>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</si>
  <si>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</si>
  <si>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</si>
  <si>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</si>
  <si>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</si>
  <si>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</si>
  <si>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</si>
  <si>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</si>
  <si>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</si>
  <si>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</si>
  <si>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</si>
  <si>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</si>
  <si>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</si>
  <si>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</si>
  <si>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</si>
  <si>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</si>
  <si>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</si>
  <si>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</si>
  <si>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</si>
  <si>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</si>
  <si>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</si>
  <si>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</si>
  <si>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</si>
  <si>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</si>
  <si>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</si>
  <si>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</si>
  <si>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</si>
  <si>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</si>
  <si>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</si>
  <si>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</si>
  <si>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</si>
  <si>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</si>
  <si>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</si>
  <si>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</si>
  <si>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</si>
  <si>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</si>
  <si>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</si>
  <si>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</si>
  <si>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</si>
  <si>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</si>
  <si>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</si>
  <si>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</si>
  <si>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</si>
  <si>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</si>
  <si>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</si>
  <si>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</si>
  <si>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</si>
  <si>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</si>
  <si>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</si>
  <si>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</si>
  <si>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</si>
  <si>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</si>
  <si>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</si>
  <si>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</si>
  <si>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</si>
  <si>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</si>
  <si>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</si>
  <si>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</si>
  <si>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</si>
  <si>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</si>
  <si>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</si>
  <si>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</si>
  <si>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</si>
  <si>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</si>
  <si>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</si>
  <si>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</si>
  <si>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</si>
  <si>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</si>
  <si>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</si>
  <si>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</si>
  <si>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</si>
  <si>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</si>
  <si>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</si>
  <si>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</si>
  <si>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</si>
  <si>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</si>
  <si>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</si>
  <si>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</si>
  <si>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</si>
  <si>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</si>
  <si>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</si>
  <si>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</si>
  <si>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</si>
  <si>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</si>
  <si>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</si>
  <si>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</si>
  <si>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</si>
  <si>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</si>
  <si>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</si>
  <si>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</si>
  <si>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</si>
  <si>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</si>
  <si>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</si>
  <si>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</si>
  <si>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</si>
  <si>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</si>
  <si>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</si>
  <si>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</si>
  <si>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</si>
  <si>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</si>
  <si>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</si>
  <si>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</si>
  <si>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</si>
  <si>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</si>
  <si>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</si>
  <si>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</si>
  <si>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</si>
  <si>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</si>
  <si>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</si>
  <si>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</si>
  <si>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</si>
  <si>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</si>
  <si>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</si>
  <si>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</si>
  <si>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</si>
  <si>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</si>
  <si>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</si>
  <si>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</si>
  <si>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</si>
  <si>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</si>
  <si>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</si>
  <si>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</si>
  <si>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</si>
  <si>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</si>
  <si>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</si>
  <si>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</si>
  <si>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</si>
  <si>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</si>
  <si>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</si>
  <si>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</si>
  <si>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</si>
  <si>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</si>
  <si>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</si>
  <si>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</si>
  <si>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</si>
  <si>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</si>
  <si>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</si>
  <si>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</si>
  <si>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</si>
  <si>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</si>
  <si>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</si>
  <si>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</si>
  <si>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</si>
  <si>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</si>
  <si>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</si>
  <si>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</si>
  <si>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</si>
  <si>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</si>
  <si>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</si>
  <si>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</si>
  <si>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</si>
  <si>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</si>
  <si>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</si>
  <si>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</si>
  <si>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</si>
  <si>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</si>
  <si>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</si>
  <si>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</si>
  <si>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</si>
  <si>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</si>
  <si>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</si>
  <si>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</si>
  <si>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</si>
  <si>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</si>
  <si>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</si>
  <si>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</si>
  <si>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</si>
  <si>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</si>
  <si>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</si>
  <si>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</si>
  <si>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</si>
  <si>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</si>
  <si>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</si>
  <si>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</si>
  <si>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</si>
  <si>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</si>
  <si>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</si>
  <si>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</si>
  <si>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</si>
  <si>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</si>
  <si>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</si>
  <si>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</si>
  <si>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</si>
  <si>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</si>
  <si>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</si>
  <si>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</si>
  <si>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</si>
  <si>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</si>
  <si>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</si>
  <si>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</si>
  <si>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</si>
  <si>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</si>
  <si>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</si>
  <si>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</si>
  <si>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</si>
  <si>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</si>
  <si>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</si>
  <si>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</si>
  <si>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</si>
  <si>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</si>
  <si>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</si>
  <si>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</si>
  <si>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</si>
  <si>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</si>
  <si>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</si>
  <si>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</si>
  <si>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</si>
  <si>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</si>
  <si>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</si>
  <si>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</si>
  <si>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</si>
  <si>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</si>
  <si>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</si>
  <si>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</si>
  <si>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</si>
  <si>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</si>
  <si>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</si>
  <si>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</si>
  <si>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</si>
  <si>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</si>
  <si>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</si>
  <si>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</si>
  <si>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</si>
  <si>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</si>
  <si>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</si>
  <si>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</si>
  <si>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</si>
  <si>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</si>
  <si>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</si>
  <si>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</si>
  <si>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</si>
  <si>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</si>
  <si>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</si>
  <si>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</si>
  <si>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</si>
  <si>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</si>
  <si>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</si>
  <si>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</si>
  <si>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</si>
  <si>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</si>
  <si>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</si>
  <si>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</si>
  <si>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</si>
  <si>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</si>
  <si>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</si>
  <si>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</si>
  <si>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</si>
  <si>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</si>
  <si>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</si>
  <si>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</si>
  <si>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</si>
  <si>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</si>
  <si>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</si>
  <si>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</si>
  <si>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</si>
  <si>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</si>
  <si>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</si>
  <si>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</si>
  <si>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</si>
  <si>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</si>
  <si>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</si>
  <si>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</si>
  <si>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</si>
  <si>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</si>
  <si>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</si>
  <si>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</si>
  <si>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</si>
  <si>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</si>
  <si>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</si>
  <si>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</si>
  <si>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</si>
  <si>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</si>
  <si>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</si>
  <si>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</si>
  <si>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</si>
  <si>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</si>
  <si>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</si>
  <si>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</si>
  <si>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</si>
  <si>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</si>
  <si>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</si>
  <si>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</si>
  <si>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</si>
  <si>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</si>
  <si>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</si>
  <si>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</si>
  <si>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</si>
  <si>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</si>
  <si>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</si>
  <si>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</si>
  <si>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</si>
  <si>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</si>
  <si>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</si>
  <si>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</si>
  <si>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</si>
  <si>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</si>
  <si>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</si>
  <si>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</si>
  <si>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</si>
  <si>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</si>
  <si>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</si>
  <si>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</si>
  <si>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</si>
  <si>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</si>
  <si>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</si>
  <si>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</si>
  <si>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</si>
  <si>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</si>
  <si>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</si>
  <si>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</si>
  <si>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</si>
  <si>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</si>
  <si>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</si>
  <si>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</si>
  <si>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</si>
  <si>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</si>
  <si>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</si>
  <si>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</si>
  <si>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</si>
  <si>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</si>
  <si>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</si>
  <si>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</si>
  <si>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</si>
  <si>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</si>
  <si>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</si>
  <si>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</si>
  <si>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</si>
  <si>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</si>
  <si>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</si>
  <si>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</si>
  <si>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</si>
  <si>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</si>
  <si>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</si>
  <si>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</si>
  <si>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</si>
  <si>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</si>
  <si>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</si>
  <si>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</si>
  <si>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</si>
  <si>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</si>
  <si>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</si>
  <si>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</si>
  <si>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</si>
  <si>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</si>
  <si>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</si>
  <si>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</si>
  <si>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</si>
  <si>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</si>
  <si>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</si>
  <si>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</si>
  <si>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</si>
  <si>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</si>
  <si>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</si>
  <si>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</si>
  <si>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</si>
  <si>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</si>
  <si>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</si>
  <si>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</si>
  <si>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</si>
  <si>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</si>
  <si>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</si>
  <si>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</si>
  <si>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</si>
  <si>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</si>
  <si>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</si>
  <si>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</si>
  <si>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</si>
  <si>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</si>
  <si>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</si>
  <si>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</si>
  <si>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</si>
  <si>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</si>
  <si>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</si>
  <si>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</si>
  <si>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</si>
  <si>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</si>
  <si>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</si>
  <si>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</si>
  <si>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</si>
  <si>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</si>
  <si>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</si>
  <si>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</si>
  <si>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</si>
  <si>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</si>
  <si>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</si>
  <si>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</si>
  <si>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</si>
  <si>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</si>
  <si>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</si>
  <si>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</si>
  <si>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</si>
  <si>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</si>
  <si>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</si>
  <si>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</si>
  <si>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</si>
  <si>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</si>
  <si>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</si>
  <si>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</si>
  <si>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</si>
  <si>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</si>
  <si>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</si>
  <si>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</si>
  <si>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</si>
  <si>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</si>
  <si>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</si>
  <si>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</si>
  <si>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</si>
  <si>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</si>
  <si>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</si>
  <si>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</si>
  <si>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</si>
  <si>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</si>
  <si>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</si>
  <si>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</si>
  <si>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</si>
  <si>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</si>
  <si>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</si>
  <si>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</si>
  <si>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</si>
  <si>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</si>
  <si>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</si>
  <si>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</si>
  <si>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</si>
  <si>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</si>
  <si>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</si>
  <si>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</si>
  <si>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</si>
  <si>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</si>
  <si>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</si>
  <si>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</si>
  <si>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</si>
  <si>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</si>
  <si>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</si>
  <si>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</si>
  <si>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</si>
  <si>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</si>
  <si>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</si>
  <si>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</si>
  <si>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</si>
  <si>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</si>
  <si>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</si>
  <si>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</si>
  <si>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</si>
  <si>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</si>
  <si>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</si>
  <si>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</si>
  <si>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</si>
  <si>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</si>
  <si>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</si>
  <si>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</si>
  <si>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</si>
  <si>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</si>
  <si>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</si>
  <si>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</si>
  <si>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</si>
  <si>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</si>
  <si>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</si>
  <si>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</si>
  <si>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</si>
  <si>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</si>
  <si>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</si>
  <si>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</si>
  <si>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</si>
  <si>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</si>
  <si>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</si>
  <si>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</si>
  <si>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</si>
  <si>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</si>
  <si>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</si>
  <si>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</si>
  <si>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</si>
  <si>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</si>
  <si>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</si>
  <si>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</si>
  <si>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</si>
  <si>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</si>
  <si>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</si>
  <si>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</si>
  <si>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</si>
  <si>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</si>
  <si>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</si>
  <si>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</si>
  <si>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</si>
  <si>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</si>
  <si>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</si>
  <si>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</si>
  <si>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</si>
  <si>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</si>
  <si>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</si>
  <si>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</si>
  <si>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</si>
  <si>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</si>
  <si>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</si>
  <si>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</si>
  <si>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</si>
  <si>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</si>
  <si>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</si>
  <si>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</si>
  <si>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</si>
  <si>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</si>
  <si>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</si>
  <si>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</si>
  <si>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</si>
  <si>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</si>
  <si>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</si>
  <si>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</si>
  <si>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</si>
  <si>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</si>
  <si>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</si>
  <si>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</si>
  <si>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</si>
  <si>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</si>
  <si>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</si>
  <si>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</si>
  <si>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</si>
  <si>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</si>
  <si>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</si>
  <si>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</si>
  <si>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</si>
  <si>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</si>
  <si>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</si>
  <si>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</si>
  <si>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</si>
  <si>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</si>
  <si>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</si>
  <si>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</si>
  <si>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</si>
  <si>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</si>
  <si>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</si>
  <si>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</si>
  <si>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</si>
  <si>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</si>
  <si>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</si>
  <si>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</si>
  <si>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</si>
  <si>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</si>
  <si>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</si>
  <si>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</si>
  <si>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</si>
  <si>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</si>
  <si>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</si>
  <si>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</si>
  <si>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</si>
  <si>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</si>
  <si>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</si>
  <si>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</si>
  <si>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</si>
  <si>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</si>
  <si>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</si>
  <si>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</si>
  <si>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</si>
  <si>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</si>
  <si>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</si>
  <si>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</si>
  <si>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</si>
  <si>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</si>
  <si>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</si>
  <si>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</si>
  <si>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</si>
  <si>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</si>
  <si>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</si>
  <si>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</si>
  <si>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</si>
  <si>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</si>
  <si>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</si>
  <si>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</si>
  <si>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</si>
  <si>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</si>
  <si>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</si>
  <si>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</si>
  <si>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</si>
  <si>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</si>
  <si>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</si>
  <si>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</si>
  <si>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</si>
  <si>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</si>
  <si>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</si>
  <si>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</si>
  <si>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</si>
  <si>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</si>
  <si>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</si>
  <si>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</si>
  <si>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</si>
  <si>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</si>
  <si>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</si>
  <si>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</si>
  <si>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</si>
  <si>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</si>
  <si>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</si>
  <si>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</si>
  <si>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</si>
  <si>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</si>
  <si>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</si>
  <si>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</si>
  <si>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</si>
  <si>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</si>
  <si>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</si>
  <si>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</si>
  <si>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</si>
  <si>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</si>
  <si>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</si>
  <si>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</si>
  <si>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</si>
  <si>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</si>
  <si>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</si>
  <si>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</si>
  <si>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</si>
  <si>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</si>
  <si>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</si>
  <si>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</si>
  <si>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</si>
  <si>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</si>
  <si>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</si>
  <si>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</si>
  <si>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</si>
  <si>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</si>
  <si>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</si>
  <si>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</si>
  <si>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</si>
  <si>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</si>
  <si>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</si>
  <si>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</si>
  <si>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</si>
  <si>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</si>
  <si>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</si>
  <si>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</si>
  <si>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</si>
  <si>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</si>
  <si>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</si>
  <si>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</si>
  <si>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</si>
  <si>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</si>
  <si>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</si>
  <si>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</si>
  <si>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</si>
  <si>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</si>
  <si>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</si>
  <si>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</si>
  <si>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</si>
  <si>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</si>
  <si>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</si>
  <si>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</si>
  <si>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</si>
  <si>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</si>
  <si>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</si>
  <si>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</si>
  <si>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</si>
  <si>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</si>
  <si>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</si>
  <si>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</si>
  <si>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</si>
  <si>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</si>
  <si>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</si>
  <si>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</si>
  <si>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</si>
  <si>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</si>
  <si>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</si>
  <si>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</si>
  <si>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</si>
  <si>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</si>
  <si>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</si>
  <si>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</si>
  <si>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</si>
  <si>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</si>
  <si>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</si>
  <si>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</si>
  <si>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</si>
  <si>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</si>
  <si>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</si>
  <si>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</si>
  <si>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</si>
  <si>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</si>
  <si>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</si>
  <si>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</si>
  <si>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</si>
  <si>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</si>
  <si>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</si>
  <si>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</si>
  <si>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</si>
  <si>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</si>
  <si>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</si>
  <si>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</si>
  <si>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</si>
  <si>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</si>
  <si>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</si>
  <si>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</si>
  <si>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</si>
  <si>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</si>
  <si>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</si>
  <si>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</si>
  <si>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</si>
  <si>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</si>
  <si>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</si>
  <si>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</si>
  <si>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</si>
  <si>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</si>
  <si>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</si>
  <si>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</si>
  <si>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</si>
  <si>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</si>
  <si>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</si>
  <si>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</si>
  <si>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</si>
  <si>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</si>
  <si>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</si>
  <si>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</si>
  <si>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</si>
  <si>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</si>
  <si>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</si>
  <si>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</si>
  <si>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</si>
  <si>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</si>
  <si>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</si>
  <si>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</si>
  <si>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</si>
  <si>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</si>
  <si>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</si>
  <si>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</si>
  <si>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</si>
  <si>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</si>
  <si>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</si>
  <si>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</si>
  <si>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</si>
  <si>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</si>
  <si>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</si>
  <si>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</si>
  <si>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</si>
  <si>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</si>
  <si>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</si>
  <si>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</si>
  <si>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</si>
  <si>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</si>
  <si>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</si>
  <si>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</si>
  <si>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</si>
  <si>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</si>
  <si>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</si>
  <si>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</si>
  <si>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</si>
  <si>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</si>
  <si>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</si>
  <si>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</si>
  <si>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</si>
  <si>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</si>
  <si>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</si>
  <si>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</si>
  <si>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</si>
  <si>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</si>
  <si>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</si>
  <si>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</si>
  <si>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</si>
  <si>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</si>
  <si>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</si>
  <si>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</si>
  <si>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</si>
  <si>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</si>
  <si>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</si>
  <si>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</si>
  <si>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</si>
  <si>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</si>
  <si>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</si>
  <si>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</si>
  <si>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</si>
  <si>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</si>
  <si>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</si>
  <si>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</si>
  <si>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</si>
  <si>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</si>
  <si>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</si>
  <si>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</si>
  <si>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</si>
  <si>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</si>
  <si>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</si>
  <si>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</si>
  <si>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</si>
  <si>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</si>
  <si>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</si>
  <si>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</si>
  <si>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</si>
  <si>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</si>
  <si>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</si>
  <si>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</si>
  <si>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</si>
  <si>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</si>
  <si>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</si>
  <si>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</si>
  <si>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</si>
  <si>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</si>
  <si>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</si>
  <si>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</si>
  <si>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</si>
  <si>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</si>
  <si>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</si>
  <si>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</si>
  <si>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</si>
  <si>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</si>
  <si>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</si>
  <si>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</si>
  <si>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</si>
  <si>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</si>
  <si>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</si>
  <si>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</si>
  <si>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</si>
  <si>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</si>
  <si>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</si>
  <si>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</si>
  <si>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</si>
  <si>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</si>
  <si>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</si>
  <si>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</si>
  <si>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</si>
  <si>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</si>
  <si>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</si>
  <si>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</si>
  <si>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</si>
  <si>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</si>
  <si>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</si>
  <si>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</si>
  <si>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</si>
  <si>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</si>
  <si>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</si>
  <si>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</si>
  <si>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</si>
  <si>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</si>
  <si>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</si>
  <si>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</si>
  <si>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</si>
  <si>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</si>
  <si>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</si>
  <si>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</si>
  <si>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</si>
  <si>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</si>
  <si>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</si>
  <si>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</si>
  <si>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</si>
  <si>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</si>
  <si>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</si>
  <si>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</si>
  <si>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</si>
  <si>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</si>
  <si>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</si>
  <si>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</si>
  <si>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</si>
  <si>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</si>
  <si>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</si>
  <si>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</si>
  <si>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</si>
  <si>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</si>
  <si>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</si>
  <si>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</si>
  <si>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</si>
  <si>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</si>
  <si>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</si>
  <si>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</si>
  <si>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</si>
  <si>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</si>
  <si>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</si>
  <si>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</si>
  <si>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</si>
  <si>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</si>
  <si>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</si>
  <si>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</si>
  <si>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</si>
  <si>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</si>
  <si>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</si>
  <si>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</si>
  <si>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</si>
  <si>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</si>
  <si>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</si>
  <si>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</si>
  <si>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</si>
  <si>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</si>
  <si>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</si>
  <si>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</si>
  <si>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</si>
  <si>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</si>
  <si>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</si>
  <si>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</si>
  <si>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</si>
  <si>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</si>
  <si>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</si>
  <si>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</si>
  <si>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</si>
  <si>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</si>
  <si>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</si>
  <si>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</si>
  <si>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</si>
  <si>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</si>
  <si>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</si>
  <si>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</si>
  <si>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</si>
  <si>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</si>
  <si>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</si>
  <si>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</si>
  <si>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</si>
  <si>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</si>
  <si>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</si>
  <si>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</si>
  <si>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</si>
  <si>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</si>
  <si>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</si>
  <si>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</si>
  <si>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</si>
  <si>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</si>
  <si>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</si>
  <si>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</si>
  <si>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</si>
  <si>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</si>
  <si>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</si>
  <si>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</si>
  <si>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</si>
  <si>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</si>
  <si>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</si>
  <si>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</si>
  <si>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</si>
  <si>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</si>
  <si>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</si>
  <si>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</si>
  <si>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</si>
  <si>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</si>
  <si>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</si>
  <si>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</si>
  <si>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</si>
  <si>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</si>
  <si>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</si>
  <si>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</si>
  <si>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</si>
  <si>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</si>
  <si>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</si>
  <si>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</si>
  <si>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</si>
  <si>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</si>
  <si>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</si>
  <si>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</si>
  <si>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</si>
  <si>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</si>
  <si>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</si>
  <si>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</si>
  <si>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</si>
  <si>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</si>
  <si>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</si>
  <si>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</si>
  <si>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</si>
  <si>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</si>
  <si>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</si>
  <si>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</si>
  <si>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</si>
  <si>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</si>
  <si>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</si>
  <si>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</si>
  <si>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</si>
  <si>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</si>
  <si>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</si>
  <si>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</si>
  <si>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</si>
  <si>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</si>
  <si>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</si>
  <si>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</si>
  <si>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</si>
  <si>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</si>
  <si>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</si>
  <si>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</si>
  <si>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</si>
  <si>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</si>
  <si>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</si>
  <si>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</si>
  <si>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</si>
  <si>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</si>
  <si>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</si>
  <si>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</si>
  <si>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</si>
  <si>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</si>
  <si>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</si>
  <si>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</si>
  <si>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</si>
  <si>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</si>
  <si>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</si>
  <si>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</si>
  <si>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</si>
  <si>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</si>
  <si>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</si>
  <si>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</si>
  <si>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</si>
  <si>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</si>
  <si>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</si>
  <si>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</si>
  <si>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</si>
  <si>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</si>
  <si>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</si>
  <si>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</si>
  <si>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</si>
  <si>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</si>
  <si>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</si>
  <si>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</si>
  <si>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</si>
  <si>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</si>
  <si>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</si>
  <si>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</si>
  <si>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</si>
  <si>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</si>
  <si>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</si>
  <si>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</si>
  <si>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</si>
  <si>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</si>
  <si>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</si>
  <si>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</si>
  <si>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</si>
  <si>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</si>
  <si>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</si>
  <si>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</si>
  <si>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</si>
  <si>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</si>
  <si>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</si>
  <si>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</si>
  <si>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</si>
  <si>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</si>
  <si>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</si>
  <si>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</si>
  <si>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</si>
  <si>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</si>
  <si>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</si>
  <si>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</si>
  <si>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</si>
  <si>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</si>
  <si>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</si>
  <si>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</si>
  <si>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</si>
  <si>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</si>
  <si>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</si>
  <si>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</si>
  <si>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</si>
  <si>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</si>
  <si>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</si>
  <si>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</si>
  <si>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</si>
  <si>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</si>
  <si>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</si>
  <si>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</si>
  <si>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</si>
  <si>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</si>
  <si>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</si>
  <si>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</si>
  <si>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</si>
  <si>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</si>
  <si>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</si>
  <si>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</si>
  <si>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</si>
  <si>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</si>
  <si>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</si>
  <si>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</si>
  <si>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</si>
  <si>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</si>
  <si>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</si>
  <si>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</si>
  <si>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</si>
  <si>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</si>
  <si>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</si>
  <si>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</si>
  <si>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</si>
  <si>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</si>
  <si>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</si>
  <si>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</si>
  <si>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</si>
  <si>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</si>
  <si>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</si>
  <si>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</si>
  <si>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</si>
  <si>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</si>
  <si>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</si>
  <si>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</si>
  <si>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</si>
  <si>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</si>
  <si>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</si>
  <si>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</si>
  <si>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</si>
  <si>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</si>
  <si>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</si>
  <si>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</si>
  <si>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</si>
  <si>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</si>
  <si>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</si>
  <si>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</si>
  <si>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</si>
  <si>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</si>
  <si>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</si>
  <si>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</si>
  <si>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</si>
  <si>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</si>
  <si>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</si>
  <si>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</si>
  <si>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</si>
  <si>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</si>
  <si>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</si>
  <si>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</si>
  <si>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</si>
  <si>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</si>
  <si>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</si>
  <si>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</si>
  <si>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</si>
  <si>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</si>
  <si>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</si>
  <si>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</si>
  <si>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</si>
  <si>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</si>
  <si>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</si>
  <si>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</si>
  <si>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</si>
  <si>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</si>
  <si>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</si>
  <si>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</si>
  <si>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</si>
  <si>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</si>
  <si>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</si>
  <si>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</si>
  <si>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</si>
  <si>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</si>
  <si>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</si>
  <si>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</si>
  <si>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</si>
  <si>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</si>
  <si>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</si>
  <si>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</si>
  <si>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</si>
  <si>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</si>
  <si>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</si>
  <si>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</si>
  <si>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</si>
  <si>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</si>
  <si>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</si>
  <si>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</si>
  <si>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</si>
  <si>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</si>
  <si>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</si>
  <si>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</si>
  <si>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</si>
  <si>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</si>
  <si>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</si>
  <si>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</si>
  <si>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</si>
  <si>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</si>
  <si>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</si>
  <si>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</si>
  <si>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</si>
  <si>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</si>
  <si>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</si>
  <si>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</si>
  <si>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</si>
  <si>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</si>
  <si>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</si>
  <si>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</si>
  <si>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</si>
  <si>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</si>
  <si>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</si>
  <si>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</si>
  <si>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</si>
  <si>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</si>
  <si>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</si>
  <si>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</si>
  <si>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</si>
  <si>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</si>
  <si>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</si>
  <si>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</si>
  <si>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</si>
  <si>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</si>
  <si>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</si>
  <si>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</si>
  <si>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</si>
  <si>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</si>
  <si>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</si>
  <si>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</si>
  <si>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</si>
  <si>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</si>
  <si>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</si>
  <si>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</si>
  <si>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</si>
  <si>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</si>
  <si>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</si>
  <si>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</si>
  <si>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</si>
  <si>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</si>
  <si>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</si>
  <si>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</si>
  <si>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</si>
  <si>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</si>
  <si>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</si>
  <si>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</si>
  <si>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</si>
  <si>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</si>
  <si>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</si>
  <si>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</si>
  <si>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</si>
  <si>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</si>
  <si>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</si>
  <si>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</si>
  <si>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</si>
  <si>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</si>
  <si>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</si>
  <si>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</si>
  <si>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</si>
  <si>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</si>
  <si>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</si>
  <si>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</si>
  <si>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</si>
  <si>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</si>
  <si>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</si>
  <si>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</si>
  <si>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</si>
  <si>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</si>
  <si>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</si>
  <si>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</si>
  <si>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</si>
  <si>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</si>
  <si>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</si>
  <si>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</si>
  <si>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</si>
  <si>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</si>
  <si>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</si>
  <si>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</si>
  <si>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</si>
  <si>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</si>
  <si>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</si>
  <si>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</si>
  <si>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</si>
  <si>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</si>
  <si>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</si>
  <si>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</si>
  <si>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</si>
  <si>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</si>
  <si>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</si>
  <si>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</si>
  <si>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</si>
  <si>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</si>
  <si>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</si>
  <si>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</si>
  <si>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</si>
  <si>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</si>
  <si>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</si>
  <si>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</si>
  <si>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</si>
  <si>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</si>
  <si>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</si>
  <si>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</si>
  <si>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</si>
  <si>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</si>
  <si>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</si>
  <si>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</si>
  <si>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</si>
  <si>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</si>
  <si>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</si>
  <si>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</si>
  <si>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</si>
  <si>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</si>
  <si>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</si>
  <si>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</si>
  <si>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</si>
  <si>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</si>
  <si>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</si>
  <si>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</si>
  <si>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</si>
  <si>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</si>
  <si>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</si>
  <si>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</si>
  <si>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</si>
  <si>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</si>
  <si>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</si>
  <si>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</si>
  <si>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</si>
  <si>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</si>
  <si>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</si>
  <si>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</si>
  <si>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</si>
  <si>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</si>
  <si>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</si>
  <si>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</si>
  <si>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</si>
  <si>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</si>
  <si>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</si>
  <si>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</si>
  <si>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</si>
  <si>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</si>
  <si>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</si>
  <si>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</si>
  <si>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</si>
  <si>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</si>
  <si>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</si>
  <si>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</si>
  <si>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</si>
  <si>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</si>
  <si>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</si>
  <si>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</si>
  <si>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</si>
  <si>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</si>
  <si>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</si>
  <si>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</si>
  <si>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</si>
  <si>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</si>
  <si>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</si>
  <si>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</si>
  <si>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</si>
  <si>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</si>
  <si>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</si>
  <si>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</si>
  <si>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</si>
  <si>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</si>
  <si>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</si>
  <si>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</si>
  <si>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</si>
  <si>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</si>
  <si>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</si>
  <si>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</si>
  <si>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</si>
  <si>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</si>
  <si>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</si>
  <si>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</si>
  <si>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</si>
  <si>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</si>
  <si>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</si>
  <si>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</si>
  <si>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</si>
  <si>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</si>
  <si>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</si>
  <si>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</si>
  <si>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</si>
  <si>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</si>
  <si>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</si>
  <si>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</si>
  <si>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</si>
  <si>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</si>
  <si>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</si>
  <si>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</si>
  <si>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</si>
  <si>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</si>
  <si>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</si>
  <si>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</si>
  <si>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</si>
  <si>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</si>
  <si>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</si>
  <si>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</si>
  <si>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</si>
  <si>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</si>
  <si>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</si>
  <si>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</si>
  <si>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</si>
  <si>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</si>
  <si>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</si>
  <si>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</si>
  <si>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</si>
  <si>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</si>
  <si>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</si>
  <si>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</si>
  <si>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</si>
  <si>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</si>
  <si>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</si>
  <si>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</si>
  <si>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</si>
  <si>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</si>
  <si>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</si>
  <si>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</si>
  <si>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</si>
  <si>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</si>
  <si>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</si>
  <si>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</si>
  <si>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</si>
  <si>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</si>
  <si>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</si>
  <si>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</si>
  <si>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</si>
  <si>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</si>
  <si>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</si>
  <si>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</si>
  <si>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</si>
  <si>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</si>
  <si>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</si>
  <si>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</si>
  <si>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</si>
  <si>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</si>
  <si>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</si>
  <si>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</si>
  <si>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</si>
  <si>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</si>
  <si>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</si>
  <si>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</si>
  <si>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</si>
  <si>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</si>
  <si>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</si>
  <si>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</si>
  <si>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</si>
  <si>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</si>
  <si>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</si>
  <si>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</si>
  <si>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</si>
  <si>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</si>
  <si>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</si>
  <si>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</si>
  <si>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</si>
  <si>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</si>
  <si>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</si>
  <si>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</si>
  <si>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</si>
  <si>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</si>
  <si>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</si>
  <si>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</si>
  <si>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</si>
  <si>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</si>
  <si>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</si>
  <si>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</si>
  <si>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</si>
  <si>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</si>
  <si>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</si>
  <si>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</si>
  <si>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</si>
  <si>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</si>
  <si>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</si>
  <si>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</si>
  <si>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</si>
  <si>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</si>
  <si>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</si>
  <si>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</si>
  <si>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</si>
  <si>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</si>
  <si>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</si>
  <si>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</si>
  <si>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</si>
  <si>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</si>
  <si>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</si>
  <si>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</si>
  <si>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</si>
  <si>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</si>
  <si>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</si>
  <si>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</si>
  <si>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</si>
  <si>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</si>
  <si>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</si>
  <si>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</si>
  <si>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</si>
  <si>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</si>
  <si>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</si>
  <si>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</si>
  <si>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</si>
  <si>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</si>
  <si>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</si>
  <si>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</si>
  <si>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</si>
  <si>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</si>
  <si>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</si>
  <si>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</si>
  <si>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</si>
  <si>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</si>
  <si>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</si>
  <si>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</si>
  <si>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</si>
  <si>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</si>
  <si>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</si>
  <si>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</si>
  <si>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</si>
  <si>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</si>
  <si>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</si>
  <si>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</si>
  <si>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</si>
  <si>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</si>
  <si>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</si>
  <si>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</si>
  <si>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</si>
  <si>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</si>
  <si>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</si>
  <si>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</si>
  <si>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</si>
  <si>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</si>
  <si>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</si>
  <si>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</si>
  <si>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</si>
  <si>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</si>
  <si>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</si>
  <si>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</si>
  <si>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</si>
  <si>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</si>
  <si>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</si>
  <si>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</si>
  <si>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</si>
  <si>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</si>
  <si>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</si>
  <si>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</si>
  <si>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</si>
  <si>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</si>
  <si>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</si>
  <si>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</si>
  <si>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</si>
  <si>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</si>
  <si>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</si>
  <si>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</si>
  <si>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</si>
  <si>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</si>
  <si>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</si>
  <si>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</si>
  <si>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</si>
  <si>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</si>
  <si>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</si>
  <si>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</si>
  <si>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</si>
  <si>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</si>
  <si>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</si>
  <si>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</si>
  <si>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</si>
  <si>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</si>
  <si>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</si>
  <si>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</si>
  <si>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</si>
  <si>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</si>
  <si>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</si>
  <si>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</si>
  <si>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</si>
  <si>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</si>
  <si>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</si>
  <si>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</si>
  <si>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</si>
  <si>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</si>
  <si>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</si>
  <si>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</si>
  <si>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</si>
  <si>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</si>
  <si>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</si>
  <si>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</si>
  <si>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</si>
  <si>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</si>
  <si>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</si>
  <si>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</si>
  <si>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</si>
  <si>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</si>
  <si>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</si>
  <si>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</si>
  <si>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</si>
  <si>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</si>
  <si>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</si>
  <si>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</si>
  <si>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</si>
  <si>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</si>
  <si>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</si>
  <si>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</si>
  <si>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</si>
  <si>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</si>
  <si>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</si>
  <si>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</si>
  <si>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</si>
  <si>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</si>
  <si>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</si>
  <si>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</si>
  <si>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</si>
  <si>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</si>
  <si>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</si>
  <si>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</si>
  <si>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</si>
  <si>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</si>
  <si>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</si>
  <si>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</si>
  <si>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</si>
  <si>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</si>
  <si>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</si>
  <si>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</si>
  <si>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</si>
  <si>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</si>
  <si>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</si>
  <si>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</si>
  <si>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</si>
  <si>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</si>
  <si>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</si>
  <si>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</si>
  <si>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</si>
  <si>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</si>
  <si>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</si>
  <si>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</si>
  <si>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</si>
  <si>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</si>
  <si>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</si>
  <si>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</si>
  <si>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</si>
  <si>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</si>
  <si>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</si>
  <si>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</si>
  <si>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</si>
  <si>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</si>
  <si>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</si>
  <si>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</si>
  <si>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</si>
  <si>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</si>
  <si>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</si>
  <si>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</si>
  <si>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</si>
  <si>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</si>
  <si>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</si>
  <si>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</si>
  <si>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</si>
  <si>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</si>
  <si>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</si>
  <si>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</si>
  <si>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</si>
  <si>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</si>
  <si>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</si>
  <si>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</si>
  <si>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</si>
  <si>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</si>
  <si>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</si>
  <si>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</si>
  <si>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</si>
  <si>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</si>
  <si>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</si>
  <si>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</si>
  <si>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</si>
  <si>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</si>
  <si>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</si>
  <si>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</si>
  <si>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</si>
  <si>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</si>
  <si>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</si>
  <si>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</si>
  <si>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</si>
  <si>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</si>
  <si>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</si>
  <si>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</si>
  <si>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</si>
  <si>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</si>
  <si>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</si>
  <si>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</si>
  <si>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</si>
  <si>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</si>
  <si>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</si>
  <si>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</si>
  <si>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</si>
  <si>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</si>
  <si>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</si>
  <si>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</si>
  <si>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</si>
  <si>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</si>
  <si>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</si>
  <si>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</si>
  <si>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</si>
  <si>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</si>
  <si>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</si>
  <si>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</si>
  <si>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</si>
  <si>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</si>
  <si>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</si>
  <si>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</si>
  <si>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</si>
  <si>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</si>
  <si>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</si>
  <si>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</si>
  <si>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</si>
  <si>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</si>
  <si>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</si>
  <si>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</si>
  <si>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</si>
  <si>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</si>
  <si>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</si>
  <si>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</si>
  <si>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</si>
  <si>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</si>
  <si>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</si>
  <si>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</si>
  <si>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</si>
  <si>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</si>
  <si>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</si>
  <si>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</si>
  <si>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</si>
  <si>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</si>
  <si>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</si>
  <si>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</si>
  <si>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</si>
  <si>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</si>
  <si>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</si>
  <si>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</si>
  <si>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</si>
  <si>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</si>
  <si>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</si>
  <si>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</si>
  <si>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</si>
  <si>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</si>
  <si>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</si>
  <si>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</si>
  <si>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</si>
  <si>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</si>
  <si>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</si>
  <si>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</si>
  <si>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</si>
  <si>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</si>
  <si>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</si>
  <si>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</si>
  <si>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</si>
  <si>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</si>
  <si>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</si>
  <si>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</si>
  <si>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</si>
  <si>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</si>
  <si>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</si>
  <si>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</si>
  <si>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</si>
  <si>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</si>
  <si>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</si>
  <si>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</si>
  <si>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</si>
  <si>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</si>
  <si>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</si>
  <si>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</si>
  <si>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</si>
  <si>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</si>
  <si>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</si>
  <si>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</si>
  <si>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</si>
  <si>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</si>
  <si>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</si>
  <si>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</si>
  <si>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</si>
  <si>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</si>
  <si>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</si>
  <si>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</si>
  <si>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</si>
  <si>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</si>
  <si>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</si>
  <si>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</si>
  <si>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</si>
  <si>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</si>
  <si>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</si>
  <si>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</si>
  <si>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</si>
  <si>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</si>
  <si>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</si>
  <si>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</si>
  <si>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</si>
  <si>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</si>
  <si>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</si>
  <si>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</si>
  <si>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</si>
  <si>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</si>
  <si>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</si>
  <si>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</si>
  <si>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</si>
  <si>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</si>
  <si>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</si>
  <si>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</si>
  <si>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</si>
  <si>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</si>
  <si>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</si>
  <si>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</si>
  <si>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</si>
  <si>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</si>
  <si>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</si>
  <si>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</si>
  <si>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</si>
  <si>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</si>
  <si>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</si>
  <si>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</si>
  <si>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</si>
  <si>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</si>
  <si>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</si>
  <si>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</si>
  <si>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</si>
  <si>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</si>
  <si>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</si>
  <si>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</si>
  <si>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</si>
  <si>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</si>
  <si>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</si>
  <si>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</si>
  <si>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</si>
  <si>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</si>
  <si>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</si>
  <si>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</si>
  <si>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</si>
  <si>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</si>
  <si>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</si>
  <si>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</si>
  <si>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</si>
  <si>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</si>
  <si>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</si>
  <si>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</si>
  <si>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</si>
  <si>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</si>
  <si>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</si>
  <si>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</si>
  <si>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</si>
  <si>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</si>
  <si>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</si>
  <si>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</si>
  <si>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</si>
  <si>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</si>
  <si>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</si>
  <si>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</si>
  <si>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</si>
  <si>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</si>
  <si>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</si>
  <si>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</si>
  <si>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</si>
  <si>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</si>
  <si>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</si>
  <si>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</si>
  <si>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</si>
  <si>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</si>
  <si>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</si>
  <si>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</si>
  <si>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</si>
  <si>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</si>
  <si>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</si>
  <si>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</si>
  <si>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</si>
  <si>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</si>
  <si>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</si>
  <si>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</si>
  <si>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</si>
  <si>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</si>
  <si>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</si>
  <si>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</si>
  <si>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</si>
  <si>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</si>
  <si>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</si>
  <si>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</si>
  <si>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</si>
  <si>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</si>
  <si>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</si>
  <si>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</si>
  <si>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</si>
  <si>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</si>
  <si>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</si>
  <si>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</si>
  <si>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</si>
  <si>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</si>
  <si>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</si>
  <si>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</si>
  <si>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</si>
  <si>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</si>
  <si>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</si>
  <si>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</si>
  <si>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</si>
  <si>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</si>
  <si>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</si>
  <si>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</si>
  <si>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</si>
  <si>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</si>
  <si>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</si>
  <si>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</si>
  <si>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</si>
  <si>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</si>
  <si>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</si>
  <si>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</si>
  <si>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</si>
  <si>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</si>
  <si>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</si>
  <si>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</si>
  <si>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</si>
  <si>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</si>
  <si>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</si>
  <si>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</si>
  <si>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</si>
  <si>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</si>
  <si>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</si>
  <si>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</si>
  <si>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</si>
  <si>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</si>
  <si>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</si>
  <si>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</si>
  <si>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</si>
  <si>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</si>
  <si>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</si>
  <si>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</si>
  <si>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</si>
  <si>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</si>
  <si>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</si>
  <si>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</si>
  <si>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</si>
  <si>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</si>
  <si>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</si>
  <si>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</si>
  <si>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</si>
  <si>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</si>
  <si>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</si>
  <si>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</si>
  <si>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</si>
  <si>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</si>
  <si>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</si>
  <si>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</si>
  <si>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</si>
  <si>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</si>
  <si>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</si>
  <si>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</si>
  <si>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</si>
  <si>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</si>
  <si>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</si>
  <si>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</si>
  <si>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</si>
  <si>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</si>
  <si>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</si>
  <si>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</si>
  <si>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</si>
  <si>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</si>
  <si>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</si>
  <si>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</si>
  <si>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</si>
  <si>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</si>
  <si>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</si>
  <si>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</si>
  <si>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</si>
  <si>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</si>
  <si>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</si>
  <si>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</si>
  <si>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</si>
  <si>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</si>
  <si>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</si>
  <si>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</si>
  <si>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</si>
  <si>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</si>
  <si>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</si>
  <si>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</si>
  <si>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</si>
  <si>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</si>
  <si>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</si>
  <si>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</si>
  <si>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</si>
  <si>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</si>
  <si>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</si>
  <si>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</si>
  <si>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</si>
  <si>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</si>
  <si>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</si>
  <si>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</si>
  <si>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</si>
  <si>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</si>
  <si>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</si>
  <si>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</si>
  <si>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</si>
  <si>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</si>
  <si>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</si>
  <si>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</si>
  <si>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</si>
  <si>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</si>
  <si>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</si>
  <si>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</si>
  <si>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</si>
  <si>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</si>
  <si>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</si>
  <si>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</si>
  <si>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</si>
  <si>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</si>
  <si>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</si>
  <si>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</si>
  <si>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</si>
  <si>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</si>
  <si>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</si>
  <si>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</si>
  <si>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</si>
  <si>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</si>
  <si>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</si>
  <si>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</si>
  <si>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</si>
  <si>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</si>
  <si>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</si>
  <si>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</si>
  <si>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</si>
  <si>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</si>
  <si>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</si>
  <si>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</si>
  <si>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</si>
  <si>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</si>
  <si>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</si>
  <si>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</si>
  <si>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</si>
  <si>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</si>
  <si>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</si>
  <si>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</si>
  <si>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</si>
  <si>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</si>
  <si>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</si>
  <si>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</si>
  <si>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</si>
  <si>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</si>
  <si>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</si>
  <si>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</si>
  <si>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</si>
  <si>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</si>
  <si>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</si>
  <si>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</si>
  <si>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</si>
  <si>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</si>
  <si>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</si>
  <si>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</si>
  <si>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</si>
  <si>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</si>
  <si>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</si>
  <si>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</si>
  <si>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</si>
  <si>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</si>
  <si>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</si>
  <si>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</si>
  <si>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</si>
  <si>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</si>
  <si>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</si>
  <si>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</si>
  <si>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</si>
  <si>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</si>
  <si>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</si>
  <si>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</si>
  <si>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</si>
  <si>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</si>
  <si>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</si>
  <si>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</si>
  <si>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</si>
  <si>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</si>
  <si>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</si>
  <si>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</si>
  <si>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</si>
  <si>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</si>
  <si>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</si>
  <si>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</si>
  <si>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</si>
  <si>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</si>
  <si>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</si>
  <si>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</si>
  <si>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</si>
  <si>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</si>
  <si>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</si>
  <si>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</si>
  <si>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</si>
  <si>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</si>
  <si>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</si>
  <si>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</si>
  <si>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</si>
  <si>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</si>
  <si>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</si>
  <si>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</si>
  <si>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</si>
  <si>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</si>
  <si>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</si>
  <si>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</si>
  <si>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</si>
  <si>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</si>
  <si>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</si>
  <si>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</si>
  <si>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</si>
  <si>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</si>
  <si>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</si>
  <si>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</si>
  <si>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</si>
  <si>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</si>
  <si>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</si>
  <si>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</si>
  <si>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</si>
  <si>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</si>
  <si>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</si>
  <si>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</si>
  <si>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</si>
  <si>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</si>
  <si>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</si>
  <si>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</si>
  <si>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</si>
  <si>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</si>
  <si>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</si>
  <si>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</si>
  <si>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</si>
  <si>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</si>
  <si>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</si>
  <si>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</si>
  <si>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</si>
  <si>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</si>
  <si>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</si>
  <si>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</si>
  <si>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</si>
  <si>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</si>
  <si>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</si>
  <si>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</si>
  <si>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</si>
  <si>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</si>
  <si>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</si>
  <si>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</si>
  <si>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</si>
  <si>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</si>
  <si>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</si>
  <si>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</si>
  <si>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</si>
  <si>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</si>
  <si>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</si>
  <si>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</si>
  <si>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</si>
  <si>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</si>
  <si>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</si>
  <si>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</si>
  <si>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</si>
  <si>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</si>
  <si>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</si>
  <si>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</si>
  <si>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</si>
  <si>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</si>
  <si>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</si>
  <si>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</si>
  <si>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</si>
  <si>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</si>
  <si>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</si>
  <si>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</si>
  <si>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</si>
  <si>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</si>
  <si>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</si>
  <si>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</si>
  <si>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</si>
  <si>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</si>
  <si>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</si>
  <si>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</si>
  <si>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</si>
  <si>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</si>
  <si>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</si>
  <si>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</si>
  <si>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</si>
  <si>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</si>
  <si>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</si>
  <si>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</si>
  <si>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</si>
  <si>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</si>
  <si>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</si>
  <si>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</si>
  <si>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</si>
  <si>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</si>
  <si>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</si>
  <si>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</si>
  <si>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</si>
  <si>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</si>
  <si>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</si>
  <si>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</si>
  <si>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</si>
  <si>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</si>
  <si>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</si>
  <si>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</si>
  <si>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</si>
  <si>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</si>
  <si>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</si>
  <si>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</si>
  <si>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</si>
  <si>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</si>
  <si>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</si>
  <si>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</si>
  <si>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</si>
  <si>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</si>
  <si>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</si>
  <si>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</si>
  <si>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</si>
  <si>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</si>
  <si>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</si>
  <si>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</si>
  <si>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</si>
  <si>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</si>
  <si>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</si>
  <si>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</si>
  <si>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</si>
  <si>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</si>
  <si>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</si>
  <si>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</si>
  <si>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</si>
  <si>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</si>
  <si>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</si>
  <si>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</si>
  <si>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</si>
  <si>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</si>
  <si>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</si>
  <si>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</si>
  <si>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</si>
  <si>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</si>
  <si>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</si>
  <si>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</si>
  <si>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</si>
  <si>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</si>
  <si>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</si>
  <si>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</si>
  <si>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</si>
  <si>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</si>
  <si>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</si>
  <si>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</si>
  <si>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</si>
  <si>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</si>
  <si>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</si>
  <si>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</si>
  <si>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</si>
  <si>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</si>
  <si>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</si>
  <si>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</si>
  <si>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</si>
  <si>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</si>
  <si>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</si>
  <si>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</si>
  <si>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</si>
  <si>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</si>
  <si>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</si>
  <si>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</si>
  <si>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</si>
  <si>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</si>
  <si>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</si>
  <si>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</si>
  <si>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</si>
  <si>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</si>
  <si>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</si>
  <si>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</si>
  <si>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</si>
  <si>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</si>
  <si>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</si>
  <si>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</si>
  <si>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</si>
  <si>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</si>
  <si>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</si>
  <si>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</si>
  <si>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</si>
  <si>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</si>
  <si>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</si>
  <si>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</si>
  <si>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</si>
  <si>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</si>
  <si>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</si>
  <si>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</si>
  <si>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</si>
  <si>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</si>
  <si>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</si>
  <si>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</si>
  <si>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</si>
  <si>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</si>
  <si>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</si>
  <si>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</si>
  <si>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</si>
  <si>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</si>
  <si>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</si>
  <si>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</si>
  <si>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</si>
  <si>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</si>
  <si>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</si>
  <si>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</si>
  <si>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</si>
  <si>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</si>
  <si>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</si>
  <si>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</si>
  <si>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</si>
  <si>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</si>
  <si>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</si>
  <si>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</si>
  <si>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</si>
  <si>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</si>
  <si>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</si>
  <si>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</si>
  <si>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</si>
  <si>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</si>
  <si>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</si>
  <si>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</si>
  <si>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</si>
  <si>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</si>
  <si>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</si>
  <si>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</si>
  <si>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</si>
  <si>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</si>
  <si>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</si>
  <si>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</si>
  <si>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</si>
  <si>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</si>
  <si>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</si>
  <si>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</si>
  <si>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</si>
  <si>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</si>
  <si>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</si>
  <si>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</si>
  <si>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</si>
  <si>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</si>
  <si>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</si>
  <si>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</si>
  <si>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</si>
  <si>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</si>
  <si>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</si>
  <si>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</si>
  <si>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</si>
  <si>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</si>
  <si>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</si>
  <si>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</si>
  <si>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</si>
  <si>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</si>
  <si>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</si>
  <si>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</si>
  <si>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</si>
  <si>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</si>
  <si>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</si>
  <si>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</si>
  <si>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</si>
  <si>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</si>
  <si>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</si>
  <si>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</si>
  <si>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</si>
  <si>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</si>
  <si>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</si>
  <si>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</si>
  <si>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</si>
  <si>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</si>
  <si>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</si>
  <si>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</si>
  <si>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</si>
  <si>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</si>
  <si>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</si>
  <si>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</si>
  <si>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</si>
  <si>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</si>
  <si>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</si>
  <si>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</si>
  <si>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</si>
  <si>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</si>
  <si>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</si>
  <si>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</si>
  <si>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</si>
  <si>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</si>
  <si>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</si>
  <si>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</si>
  <si>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</si>
  <si>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</si>
  <si>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</si>
  <si>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</si>
  <si>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</si>
  <si>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</si>
  <si>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</si>
  <si>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</si>
  <si>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</si>
  <si>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</si>
  <si>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</si>
  <si>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</si>
  <si>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</si>
  <si>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</si>
  <si>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</si>
  <si>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</si>
  <si>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</si>
  <si>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</si>
  <si>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</si>
  <si>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</si>
  <si>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</si>
  <si>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</si>
  <si>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</si>
  <si>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</si>
  <si>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</si>
  <si>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</si>
  <si>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</si>
  <si>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</si>
  <si>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</si>
  <si>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</si>
  <si>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</si>
  <si>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</si>
  <si>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</si>
  <si>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</si>
  <si>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</si>
  <si>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</si>
  <si>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</si>
  <si>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</si>
  <si>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</si>
  <si>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</si>
  <si>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</si>
  <si>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</si>
  <si>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</si>
  <si>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</si>
  <si>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</si>
  <si>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</si>
  <si>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</si>
  <si>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</si>
  <si>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</si>
  <si>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</si>
  <si>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</si>
  <si>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</si>
  <si>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</si>
  <si>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</si>
  <si>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</si>
  <si>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</si>
  <si>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</si>
  <si>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</si>
  <si>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</si>
  <si>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</si>
  <si>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</si>
  <si>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</si>
  <si>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</si>
  <si>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</si>
  <si>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</si>
  <si>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</si>
  <si>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</si>
  <si>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</si>
  <si>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</si>
  <si>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</si>
  <si>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</si>
  <si>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</si>
  <si>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</si>
  <si>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</si>
  <si>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</si>
  <si>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</si>
  <si>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</si>
  <si>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</si>
  <si>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</si>
  <si>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</si>
  <si>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</si>
  <si>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</si>
  <si>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</si>
  <si>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</si>
  <si>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</si>
  <si>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</si>
  <si>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</si>
  <si>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</si>
  <si>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</si>
  <si>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</si>
  <si>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</si>
  <si>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</si>
  <si>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</si>
  <si>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</si>
  <si>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</si>
  <si>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</si>
  <si>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</si>
  <si>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</si>
  <si>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</si>
  <si>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</si>
  <si>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</si>
  <si>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</si>
  <si>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</si>
  <si>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</si>
  <si>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</si>
  <si>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</si>
  <si>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</si>
  <si>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</si>
  <si>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</si>
  <si>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</si>
  <si>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</si>
  <si>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</si>
  <si>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</si>
  <si>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</si>
  <si>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</si>
  <si>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</si>
  <si>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</si>
  <si>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</si>
  <si>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</si>
  <si>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</si>
  <si>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</si>
  <si>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</si>
  <si>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</si>
  <si>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</si>
  <si>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</si>
  <si>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</si>
  <si>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</si>
  <si>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</si>
  <si>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</si>
  <si>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</si>
  <si>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</si>
  <si>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</si>
  <si>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</si>
  <si>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</si>
  <si>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</si>
  <si>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</si>
  <si>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</si>
  <si>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</si>
  <si>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</si>
  <si>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</si>
  <si>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</si>
  <si>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</si>
  <si>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</si>
  <si>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</si>
  <si>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</si>
  <si>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</si>
  <si>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</si>
  <si>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</si>
  <si>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</si>
  <si>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</si>
  <si>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</si>
  <si>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</si>
  <si>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</si>
  <si>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</si>
  <si>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</si>
  <si>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</si>
  <si>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</si>
  <si>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</si>
  <si>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</si>
  <si>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</si>
  <si>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</si>
  <si>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</si>
  <si>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</si>
  <si>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</si>
  <si>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</si>
  <si>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</si>
  <si>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</si>
  <si>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</si>
  <si>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</si>
  <si>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</si>
  <si>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</si>
  <si>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</si>
  <si>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</si>
  <si>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</si>
  <si>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</si>
  <si>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</si>
  <si>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</si>
  <si>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</si>
  <si>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</si>
  <si>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</si>
  <si>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</si>
  <si>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</si>
  <si>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</si>
  <si>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</si>
  <si>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</si>
  <si>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</si>
  <si>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</si>
  <si>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</si>
  <si>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</si>
  <si>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</si>
  <si>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</si>
  <si>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</si>
  <si>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</si>
  <si>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</si>
  <si>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</si>
  <si>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</si>
  <si>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</si>
  <si>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</si>
  <si>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</si>
  <si>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</si>
  <si>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</si>
  <si>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</si>
  <si>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</si>
  <si>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</si>
  <si>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</si>
  <si>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</si>
  <si>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</si>
  <si>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</si>
  <si>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</si>
  <si>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</si>
  <si>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</si>
  <si>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</si>
  <si>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</si>
  <si>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</si>
  <si>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</si>
  <si>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</si>
  <si>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</si>
  <si>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</si>
  <si>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</si>
  <si>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</si>
  <si>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</si>
  <si>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</si>
  <si>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</si>
  <si>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</si>
  <si>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</si>
  <si>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</si>
  <si>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</si>
  <si>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</si>
  <si>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</si>
  <si>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</si>
  <si>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</si>
  <si>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</si>
  <si>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</si>
  <si>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</si>
  <si>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</si>
  <si>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</si>
  <si>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</si>
  <si>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</si>
  <si>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</si>
  <si>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</si>
  <si>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</si>
  <si>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</si>
  <si>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</si>
  <si>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</si>
  <si>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</si>
  <si>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</si>
  <si>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</si>
  <si>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</si>
  <si>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</si>
  <si>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</si>
  <si>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</si>
  <si>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</si>
  <si>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</si>
  <si>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</si>
  <si>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</si>
  <si>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</si>
  <si>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</si>
  <si>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</si>
  <si>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</si>
  <si>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</si>
  <si>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</si>
  <si>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</si>
  <si>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</si>
  <si>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</si>
  <si>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</si>
  <si>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</si>
  <si>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</si>
  <si>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</si>
  <si>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</si>
  <si>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</si>
  <si>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</si>
  <si>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</si>
  <si>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</si>
  <si>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</si>
  <si>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</si>
  <si>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</si>
  <si>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</si>
  <si>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</si>
  <si>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</si>
  <si>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</si>
  <si>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</si>
  <si>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</si>
  <si>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</si>
  <si>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</si>
  <si>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</si>
  <si>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</si>
  <si>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</si>
  <si>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</si>
  <si>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</si>
  <si>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</si>
  <si>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</si>
  <si>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</si>
  <si>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</si>
  <si>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</si>
  <si>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</si>
  <si>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</si>
  <si>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</si>
  <si>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</si>
  <si>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</si>
  <si>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</si>
  <si>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</si>
  <si>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</si>
  <si>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</si>
  <si>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</si>
  <si>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</si>
  <si>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</si>
  <si>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</si>
  <si>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</si>
  <si>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</si>
  <si>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</si>
  <si>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</si>
  <si>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</si>
  <si>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</si>
  <si>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</si>
  <si>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</si>
  <si>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</si>
  <si>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</si>
  <si>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</si>
  <si>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</si>
  <si>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</si>
  <si>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</si>
  <si>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</si>
  <si>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</si>
  <si>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</si>
  <si>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</si>
  <si>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</si>
  <si>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</si>
  <si>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</si>
  <si>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</si>
  <si>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</si>
  <si>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</si>
  <si>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</si>
  <si>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</si>
  <si>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</si>
  <si>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</si>
  <si>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</si>
  <si>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</si>
  <si>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</si>
  <si>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</si>
  <si>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</si>
  <si>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</si>
  <si>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</si>
  <si>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</si>
  <si>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</si>
  <si>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</si>
  <si>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</si>
  <si>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</si>
  <si>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</si>
  <si>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</si>
  <si>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</si>
  <si>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</si>
  <si>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</si>
  <si>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</si>
  <si>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</si>
  <si>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</si>
  <si>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</si>
  <si>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</si>
  <si>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</si>
  <si>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</si>
  <si>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</si>
  <si>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</si>
  <si>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</si>
  <si>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</si>
  <si>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</si>
  <si>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</si>
  <si>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</si>
  <si>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</si>
  <si>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</si>
  <si>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</si>
  <si>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</si>
  <si>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</si>
  <si>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</si>
  <si>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</si>
  <si>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</si>
  <si>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</si>
  <si>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</si>
  <si>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</si>
  <si>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</si>
  <si>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</si>
  <si>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</si>
  <si>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</si>
  <si>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</si>
  <si>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</si>
  <si>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</si>
  <si>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</si>
  <si>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</si>
  <si>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</si>
  <si>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</si>
  <si>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</si>
  <si>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</si>
  <si>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</si>
  <si>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</si>
  <si>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</si>
  <si>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</si>
  <si>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</si>
  <si>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</si>
  <si>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</si>
  <si>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</si>
  <si>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</si>
  <si>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</si>
  <si>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</si>
  <si>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</si>
  <si>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</si>
  <si>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</si>
  <si>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</si>
  <si>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</si>
  <si>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</si>
  <si>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</si>
  <si>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</si>
  <si>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</si>
  <si>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</si>
  <si>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</si>
  <si>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</si>
  <si>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</si>
  <si>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</si>
  <si>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</si>
  <si>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</si>
  <si>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</si>
  <si>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</si>
  <si>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</si>
  <si>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</si>
  <si>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</si>
  <si>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</si>
  <si>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</si>
  <si>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</si>
  <si>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</si>
  <si>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</si>
  <si>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</si>
  <si>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</si>
  <si>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</si>
  <si>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</si>
  <si>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</si>
  <si>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</si>
  <si>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</si>
  <si>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</si>
  <si>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</si>
  <si>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</si>
  <si>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</si>
  <si>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</si>
  <si>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</si>
  <si>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</si>
  <si>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</si>
  <si>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</si>
  <si>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</si>
  <si>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</si>
  <si>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</si>
  <si>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</si>
  <si>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</si>
  <si>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</si>
  <si>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</si>
  <si>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</si>
  <si>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</si>
  <si>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</si>
  <si>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</si>
  <si>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</si>
  <si>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</si>
  <si>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</si>
  <si>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</si>
  <si>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</si>
  <si>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</si>
  <si>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</si>
  <si>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</si>
  <si>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</si>
  <si>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</si>
  <si>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</si>
  <si>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</si>
  <si>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</si>
  <si>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</si>
  <si>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</si>
  <si>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</si>
  <si>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</si>
  <si>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</si>
  <si>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</si>
  <si>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</si>
  <si>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</si>
  <si>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</si>
  <si>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</si>
  <si>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</si>
  <si>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</si>
  <si>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</si>
  <si>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</si>
  <si>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</si>
  <si>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</si>
  <si>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</si>
  <si>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</si>
  <si>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</si>
  <si>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</si>
  <si>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</si>
  <si>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</si>
  <si>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</si>
  <si>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</si>
  <si>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</si>
  <si>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</si>
  <si>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</si>
  <si>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</si>
  <si>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</si>
  <si>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</si>
  <si>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</si>
  <si>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</si>
  <si>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</si>
  <si>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</si>
  <si>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</si>
  <si>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</si>
  <si>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</si>
  <si>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</si>
  <si>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</si>
  <si>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</si>
  <si>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</si>
  <si>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</si>
  <si>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</si>
  <si>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</si>
  <si>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</si>
  <si>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</si>
  <si>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</si>
  <si>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</si>
  <si>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</si>
  <si>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</si>
  <si>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</si>
  <si>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</si>
  <si>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</si>
  <si>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</si>
  <si>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</si>
  <si>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</si>
  <si>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</si>
  <si>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</si>
  <si>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</si>
  <si>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</si>
  <si>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</si>
  <si>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</si>
  <si>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</si>
  <si>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</si>
  <si>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</si>
  <si>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</si>
  <si>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</si>
  <si>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</si>
  <si>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</si>
  <si>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</si>
  <si>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</si>
  <si>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</si>
  <si>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</si>
  <si>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</si>
  <si>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</si>
  <si>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</si>
  <si>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</si>
  <si>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</si>
  <si>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</si>
  <si>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</si>
  <si>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</si>
  <si>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</si>
  <si>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</si>
  <si>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</si>
  <si>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</si>
  <si>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</si>
  <si>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</si>
  <si>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</si>
  <si>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</si>
  <si>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</si>
  <si>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</si>
  <si>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</si>
  <si>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</si>
  <si>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</si>
  <si>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</si>
  <si>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</si>
  <si>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</si>
  <si>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</si>
  <si>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</si>
  <si>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</si>
  <si>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</si>
  <si>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</si>
  <si>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</si>
  <si>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</si>
  <si>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</si>
  <si>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</si>
  <si>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</si>
  <si>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</si>
  <si>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</si>
  <si>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</si>
  <si>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</si>
  <si>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</si>
  <si>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</si>
  <si>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</si>
  <si>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</si>
  <si>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</si>
  <si>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</si>
  <si>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</si>
  <si>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</si>
  <si>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</si>
  <si>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</si>
  <si>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</si>
  <si>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</si>
  <si>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</si>
  <si>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</si>
  <si>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</si>
  <si>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</si>
  <si>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</si>
  <si>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</si>
  <si>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</si>
  <si>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</si>
  <si>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</si>
  <si>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</si>
  <si>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</si>
  <si>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</si>
  <si>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</si>
  <si>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</si>
  <si>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</si>
  <si>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</si>
  <si>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</si>
  <si>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</si>
  <si>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</si>
  <si>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</si>
  <si>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</si>
  <si>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</si>
  <si>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</si>
  <si>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</si>
  <si>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</si>
  <si>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</si>
  <si>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</si>
  <si>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</si>
  <si>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</si>
  <si>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</si>
  <si>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</si>
  <si>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</si>
  <si>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</si>
  <si>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</si>
  <si>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</si>
  <si>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</si>
  <si>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</si>
  <si>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</si>
  <si>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</si>
  <si>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</si>
  <si>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</si>
  <si>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</si>
  <si>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</si>
  <si>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</si>
  <si>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</si>
  <si>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</si>
  <si>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</si>
  <si>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</si>
  <si>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</si>
  <si>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</si>
  <si>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</si>
  <si>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</si>
  <si>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</si>
  <si>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</si>
  <si>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</si>
  <si>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</si>
  <si>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</si>
  <si>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</si>
  <si>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</si>
  <si>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</si>
  <si>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</si>
  <si>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</si>
  <si>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</si>
  <si>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</si>
  <si>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</si>
  <si>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</si>
  <si>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</si>
  <si>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</si>
  <si>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</si>
  <si>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</si>
  <si>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</si>
  <si>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</si>
  <si>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</si>
  <si>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</si>
  <si>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</si>
  <si>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</si>
  <si>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</si>
  <si>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</si>
  <si>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</si>
  <si>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</si>
  <si>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</si>
  <si>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</si>
  <si>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</si>
  <si>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</si>
  <si>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</si>
  <si>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</si>
  <si>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</si>
  <si>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</si>
  <si>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</si>
  <si>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</si>
  <si>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</si>
  <si>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</si>
  <si>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</si>
  <si>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</si>
  <si>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</si>
  <si>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</si>
  <si>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</si>
  <si>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</si>
  <si>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</si>
  <si>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</si>
  <si>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</si>
  <si>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</si>
  <si>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</si>
  <si>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</si>
  <si>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</si>
  <si>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</si>
  <si>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</si>
  <si>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</si>
  <si>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</si>
  <si>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</si>
  <si>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</si>
  <si>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</si>
  <si>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</si>
  <si>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</si>
  <si>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</si>
  <si>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</si>
  <si>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</si>
  <si>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</si>
  <si>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</si>
  <si>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</si>
  <si>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</si>
  <si>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</si>
  <si>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</si>
  <si>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</si>
  <si>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</si>
  <si>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</si>
  <si>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</si>
  <si>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</si>
  <si>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</si>
  <si>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</si>
  <si>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</si>
  <si>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</si>
  <si>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</si>
  <si>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</si>
  <si>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</si>
  <si>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</si>
  <si>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</si>
  <si>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</si>
  <si>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</si>
  <si>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</si>
  <si>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</si>
  <si>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</si>
  <si>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</si>
  <si>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</si>
  <si>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</si>
  <si>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</si>
  <si>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</si>
  <si>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</si>
  <si>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</si>
  <si>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</si>
  <si>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</si>
  <si>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</si>
  <si>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</si>
  <si>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</si>
  <si>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</si>
  <si>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</si>
  <si>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</si>
  <si>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</si>
  <si>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</si>
  <si>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</si>
  <si>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</si>
  <si>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</si>
  <si>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</si>
  <si>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</si>
  <si>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</si>
  <si>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</si>
  <si>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</si>
  <si>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</si>
  <si>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</si>
  <si>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</si>
  <si>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</si>
  <si>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</si>
  <si>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</si>
  <si>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</si>
  <si>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</si>
  <si>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</si>
  <si>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</si>
  <si>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</si>
  <si>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</si>
  <si>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</si>
  <si>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</si>
  <si>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</si>
  <si>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</si>
  <si>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</si>
  <si>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</si>
  <si>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</si>
  <si>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</si>
  <si>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</si>
  <si>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</si>
  <si>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</si>
  <si>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</si>
  <si>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</si>
  <si>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</si>
  <si>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</si>
  <si>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</si>
  <si>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</si>
  <si>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</si>
  <si>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</si>
  <si>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</si>
  <si>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</si>
  <si>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</si>
  <si>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</si>
  <si>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</si>
  <si>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</si>
  <si>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</si>
  <si>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</si>
  <si>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</si>
  <si>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</si>
  <si>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</si>
  <si>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</si>
  <si>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</si>
  <si>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</si>
  <si>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</si>
  <si>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</si>
  <si>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</si>
  <si>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</si>
  <si>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</si>
  <si>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</si>
  <si>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</si>
  <si>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</si>
  <si>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</si>
  <si>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</si>
  <si>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</si>
  <si>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</si>
  <si>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</si>
  <si>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</si>
  <si>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</si>
  <si>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</si>
  <si>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</si>
  <si>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</si>
  <si>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</si>
  <si>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</si>
  <si>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</si>
  <si>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</si>
  <si>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</si>
  <si>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</si>
  <si>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</si>
  <si>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</si>
  <si>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</si>
  <si>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</si>
  <si>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</si>
  <si>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</si>
  <si>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</si>
  <si>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</si>
  <si>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</si>
  <si>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</si>
  <si>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</si>
  <si>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</si>
  <si>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</si>
  <si>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</si>
  <si>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</si>
  <si>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</si>
  <si>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</si>
  <si>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</si>
  <si>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</si>
  <si>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</si>
  <si>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</si>
  <si>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</si>
  <si>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</si>
  <si>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</si>
  <si>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</si>
  <si>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</si>
  <si>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</si>
  <si>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</si>
  <si>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</si>
  <si>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</si>
  <si>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</si>
  <si>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</si>
  <si>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</si>
  <si>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</si>
  <si>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</si>
  <si>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</si>
  <si>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</si>
  <si>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</si>
  <si>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</si>
  <si>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</si>
  <si>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</si>
  <si>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</si>
  <si>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</si>
  <si>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</si>
  <si>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</si>
  <si>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</si>
  <si>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</si>
  <si>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</si>
  <si>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</si>
  <si>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</si>
  <si>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</si>
  <si>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</si>
  <si>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</si>
  <si>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</si>
  <si>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</si>
  <si>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</si>
  <si>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</si>
  <si>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</si>
  <si>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</si>
  <si>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</si>
  <si>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</si>
  <si>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</si>
  <si>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</si>
  <si>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</si>
  <si>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</si>
  <si>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</si>
  <si>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</si>
  <si>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</si>
  <si>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</si>
  <si>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</si>
  <si>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</si>
  <si>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</si>
  <si>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</si>
  <si>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</si>
  <si>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</si>
  <si>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</si>
  <si>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</si>
  <si>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</si>
  <si>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</si>
  <si>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</si>
  <si>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</si>
  <si>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</si>
  <si>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</si>
  <si>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</si>
  <si>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</si>
  <si>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</si>
  <si>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</si>
  <si>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</si>
  <si>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</si>
  <si>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</si>
  <si>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</si>
  <si>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</si>
  <si>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</si>
  <si>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</si>
  <si>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</si>
  <si>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</si>
  <si>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</si>
  <si>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</si>
  <si>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</si>
  <si>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</si>
  <si>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</si>
  <si>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</si>
  <si>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</si>
  <si>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</si>
  <si>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</si>
  <si>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</si>
  <si>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</si>
  <si>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</si>
  <si>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</si>
  <si>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</si>
  <si>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</si>
  <si>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</si>
  <si>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</si>
  <si>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</si>
  <si>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</si>
  <si>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</si>
  <si>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</si>
  <si>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</si>
  <si>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</si>
  <si>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</si>
  <si>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</si>
  <si>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</si>
  <si>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</si>
  <si>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</si>
  <si>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</si>
  <si>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</si>
  <si>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</si>
  <si>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</si>
  <si>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</si>
  <si>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</si>
  <si>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</si>
  <si>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</si>
  <si>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</si>
  <si>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</si>
  <si>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</si>
  <si>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</si>
  <si>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</si>
  <si>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</si>
  <si>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</si>
  <si>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</si>
  <si>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</si>
  <si>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</si>
  <si>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</si>
  <si>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</si>
  <si>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</si>
  <si>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</si>
  <si>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</si>
  <si>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</si>
  <si>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</si>
  <si>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</si>
  <si>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</si>
  <si>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</si>
  <si>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</si>
  <si>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</si>
  <si>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</si>
  <si>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</si>
  <si>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</si>
  <si>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</si>
  <si>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</si>
  <si>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</si>
  <si>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</si>
  <si>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</si>
  <si>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</si>
  <si>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</si>
  <si>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</si>
  <si>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</si>
  <si>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</si>
  <si>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</si>
  <si>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</si>
  <si>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</si>
  <si>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</si>
  <si>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</si>
  <si>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</si>
  <si>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</si>
  <si>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</si>
  <si>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</si>
  <si>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</si>
  <si>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</si>
  <si>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</si>
  <si>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</si>
  <si>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</si>
  <si>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</si>
  <si>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</si>
  <si>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</si>
  <si>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</si>
  <si>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</si>
  <si>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</si>
  <si>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</si>
  <si>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</si>
  <si>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</si>
  <si>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</si>
  <si>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</si>
  <si>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</si>
  <si>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</si>
  <si>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</si>
  <si>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</si>
  <si>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</si>
  <si>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</si>
  <si>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</si>
  <si>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</si>
  <si>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</si>
  <si>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</si>
  <si>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</si>
  <si>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</si>
  <si>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</si>
  <si>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</si>
  <si>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</si>
  <si>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</si>
  <si>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</si>
  <si>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</si>
  <si>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</si>
  <si>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</si>
  <si>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</si>
  <si>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</si>
  <si>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</si>
  <si>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</si>
  <si>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</si>
  <si>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</si>
  <si>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</si>
  <si>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</si>
  <si>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</si>
  <si>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</si>
  <si>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</si>
  <si>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</si>
  <si>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</si>
  <si>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</si>
  <si>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</si>
  <si>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</si>
  <si>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</si>
  <si>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</si>
  <si>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</si>
  <si>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</si>
  <si>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</si>
  <si>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</si>
  <si>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</si>
  <si>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</si>
  <si>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</si>
  <si>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</si>
  <si>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</si>
  <si>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</si>
  <si>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</si>
  <si>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</si>
  <si>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</si>
  <si>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</si>
  <si>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</si>
  <si>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</si>
  <si>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</si>
  <si>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</si>
  <si>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</si>
  <si>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</si>
  <si>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</si>
  <si>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</si>
  <si>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</si>
  <si>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</si>
  <si>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</si>
  <si>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</si>
  <si>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</si>
  <si>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</si>
  <si>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</si>
  <si>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</si>
  <si>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</si>
  <si>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</si>
  <si>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</si>
  <si>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</si>
  <si>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</si>
  <si>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</si>
  <si>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</si>
  <si>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</si>
  <si>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</si>
  <si>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</si>
  <si>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</si>
  <si>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</si>
  <si>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</si>
  <si>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</si>
  <si>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</si>
  <si>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</si>
  <si>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</si>
  <si>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</si>
  <si>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</si>
  <si>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</si>
  <si>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</si>
  <si>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</si>
  <si>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</si>
  <si>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</si>
  <si>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</si>
  <si>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</si>
  <si>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</si>
  <si>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</si>
  <si>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</si>
  <si>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</si>
  <si>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</si>
  <si>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</si>
  <si>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</si>
  <si>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</si>
  <si>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</si>
  <si>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</si>
  <si>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</si>
  <si>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</si>
  <si>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</si>
  <si>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</si>
  <si>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</si>
  <si>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</si>
  <si>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</si>
  <si>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</si>
  <si>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</si>
  <si>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</si>
  <si>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</si>
  <si>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</si>
  <si>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</si>
  <si>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</si>
  <si>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</si>
  <si>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</si>
  <si>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</si>
  <si>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</si>
  <si>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</si>
  <si>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</si>
  <si>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</si>
  <si>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</si>
  <si>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</si>
  <si>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</si>
  <si>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</si>
  <si>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</si>
  <si>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</si>
  <si>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</si>
  <si>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</si>
  <si>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</si>
  <si>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</si>
  <si>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</si>
  <si>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</si>
  <si>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</si>
  <si>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</si>
  <si>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</si>
  <si>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</si>
  <si>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</si>
  <si>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</si>
  <si>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</si>
  <si>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</si>
  <si>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</si>
  <si>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</si>
  <si>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</si>
  <si>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</si>
  <si>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</si>
  <si>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</si>
  <si>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</si>
  <si>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</si>
  <si>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</si>
  <si>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</si>
  <si>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</si>
  <si>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</si>
  <si>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</si>
  <si>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</si>
  <si>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</si>
  <si>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</si>
  <si>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</si>
  <si>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</si>
  <si>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</si>
  <si>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</si>
  <si>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</si>
  <si>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</si>
  <si>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</si>
  <si>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</si>
  <si>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</si>
  <si>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</si>
  <si>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</si>
  <si>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</si>
  <si>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</si>
  <si>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</si>
  <si>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</si>
  <si>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</si>
  <si>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</si>
  <si>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</si>
  <si>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</si>
  <si>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</si>
  <si>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</si>
  <si>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</si>
  <si>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</si>
  <si>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</si>
  <si>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</si>
  <si>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</si>
  <si>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</si>
  <si>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</si>
  <si>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</si>
  <si>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</si>
  <si>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</si>
  <si>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</si>
  <si>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</si>
  <si>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</si>
  <si>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</si>
  <si>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</si>
  <si>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</si>
  <si>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</si>
  <si>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</si>
  <si>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</si>
  <si>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</si>
  <si>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</si>
  <si>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</si>
  <si>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</si>
  <si>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</si>
  <si>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</si>
  <si>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</si>
  <si>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</si>
  <si>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</si>
  <si>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</si>
  <si>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</si>
  <si>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</si>
  <si>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</si>
  <si>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</si>
  <si>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</si>
  <si>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</si>
  <si>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</si>
  <si>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</si>
  <si>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</si>
  <si>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</si>
  <si>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</si>
  <si>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</si>
  <si>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</si>
  <si>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</si>
  <si>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</si>
  <si>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</si>
  <si>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</si>
  <si>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</si>
  <si>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</si>
  <si>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</si>
  <si>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</si>
  <si>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</si>
  <si>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</si>
  <si>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</si>
  <si>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</si>
  <si>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</si>
  <si>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</si>
  <si>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</si>
  <si>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</si>
  <si>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</si>
  <si>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</si>
  <si>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</si>
  <si>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</si>
  <si>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</si>
  <si>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</si>
  <si>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</si>
  <si>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</si>
  <si>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</si>
  <si>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</si>
  <si>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</si>
  <si>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</si>
  <si>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</si>
  <si>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</si>
  <si>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</si>
  <si>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</si>
  <si>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</si>
  <si>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</si>
  <si>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</si>
  <si>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</si>
  <si>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</si>
  <si>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</si>
  <si>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</si>
  <si>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</si>
  <si>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</si>
  <si>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</si>
  <si>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</si>
  <si>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</si>
  <si>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</si>
  <si>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</si>
  <si>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</si>
  <si>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</si>
  <si>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</si>
  <si>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</si>
  <si>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</si>
  <si>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</si>
  <si>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</si>
  <si>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</si>
  <si>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</si>
  <si>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</si>
  <si>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</si>
  <si>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</si>
  <si>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</si>
  <si>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</si>
  <si>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</si>
  <si>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</si>
  <si>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</si>
  <si>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</si>
  <si>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</si>
  <si>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</si>
  <si>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</si>
  <si>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</si>
  <si>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</si>
  <si>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</si>
  <si>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</si>
  <si>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</si>
  <si>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</si>
  <si>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</si>
  <si>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</si>
  <si>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</si>
  <si>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</si>
  <si>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</si>
  <si>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</si>
  <si>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</si>
  <si>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</si>
  <si>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</si>
  <si>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</si>
  <si>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</si>
  <si>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</si>
  <si>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</si>
  <si>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</si>
  <si>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</si>
  <si>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</si>
  <si>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</si>
  <si>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</si>
  <si>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</si>
  <si>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</si>
  <si>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</si>
  <si>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</si>
  <si>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</si>
  <si>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</si>
  <si>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</si>
  <si>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</si>
  <si>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</si>
  <si>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</si>
  <si>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</si>
  <si>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</si>
  <si>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</si>
  <si>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</si>
  <si>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</si>
  <si>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</si>
  <si>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</si>
  <si>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</si>
  <si>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</si>
  <si>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</si>
  <si>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</si>
  <si>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</si>
  <si>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</si>
  <si>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</si>
  <si>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</si>
  <si>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</si>
  <si>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</si>
  <si>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</si>
  <si>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</si>
  <si>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</si>
  <si>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</si>
  <si>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</si>
  <si>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</si>
  <si>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</si>
  <si>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</si>
  <si>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</si>
  <si>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</si>
  <si>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</si>
  <si>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</si>
  <si>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</si>
  <si>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</si>
  <si>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</si>
  <si>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</si>
  <si>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</si>
  <si>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</si>
  <si>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</si>
  <si>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</si>
  <si>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</si>
  <si>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</si>
  <si>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</si>
  <si>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</si>
  <si>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</si>
  <si>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</si>
  <si>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</si>
  <si>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</si>
  <si>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</si>
  <si>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</si>
  <si>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</si>
  <si>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</si>
  <si>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</si>
  <si>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</si>
  <si>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</si>
  <si>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</si>
  <si>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</si>
  <si>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</si>
  <si>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</si>
  <si>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</si>
  <si>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</si>
  <si>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</si>
  <si>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</si>
  <si>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</si>
  <si>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</si>
  <si>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</si>
  <si>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</si>
  <si>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</si>
  <si>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</si>
  <si>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</si>
  <si>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</si>
  <si>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</si>
  <si>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</si>
  <si>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</si>
  <si>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</si>
  <si>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</si>
  <si>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</si>
  <si>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</si>
  <si>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</si>
  <si>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</si>
  <si>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</si>
  <si>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</si>
  <si>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</si>
  <si>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</si>
  <si>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</si>
  <si>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</si>
  <si>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</si>
  <si>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</si>
  <si>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</si>
  <si>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</si>
  <si>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</si>
  <si>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</si>
  <si>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</si>
  <si>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</si>
  <si>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</si>
  <si>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</si>
  <si>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</si>
  <si>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</si>
  <si>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</si>
  <si>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</si>
  <si>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</si>
  <si>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</si>
  <si>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</si>
  <si>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</si>
  <si>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</si>
  <si>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</si>
  <si>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</si>
  <si>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</si>
  <si>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</si>
  <si>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</si>
  <si>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</si>
  <si>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</si>
  <si>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</si>
  <si>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</si>
  <si>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</si>
  <si>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</si>
  <si>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</si>
  <si>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</si>
  <si>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</si>
  <si>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</si>
  <si>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</si>
  <si>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</si>
  <si>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</si>
  <si>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</si>
  <si>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</si>
  <si>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</si>
  <si>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</si>
  <si>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</si>
  <si>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</si>
  <si>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</si>
  <si>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</si>
  <si>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</si>
  <si>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</si>
  <si>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</si>
  <si>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</si>
  <si>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</si>
  <si>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</si>
  <si>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</si>
  <si>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</si>
  <si>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</si>
  <si>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</si>
  <si>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</si>
  <si>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</si>
  <si>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</si>
  <si>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</si>
  <si>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</si>
  <si>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</si>
  <si>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</si>
  <si>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</si>
  <si>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</si>
  <si>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</si>
  <si>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</si>
  <si>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</si>
  <si>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</si>
  <si>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</si>
  <si>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</si>
  <si>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</si>
  <si>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</si>
  <si>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</si>
  <si>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</si>
  <si>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</si>
  <si>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</si>
  <si>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</si>
  <si>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</si>
  <si>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</si>
  <si>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</si>
  <si>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</si>
  <si>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</si>
  <si>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</si>
  <si>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</si>
  <si>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</si>
  <si>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</si>
  <si>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</si>
  <si>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</si>
  <si>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</si>
  <si>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</si>
  <si>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</si>
  <si>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</si>
  <si>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</si>
  <si>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</si>
  <si>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</si>
  <si>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</si>
  <si>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</si>
  <si>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</si>
  <si>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</si>
  <si>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</si>
  <si>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</si>
  <si>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</si>
  <si>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</si>
  <si>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</si>
  <si>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</si>
  <si>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</si>
  <si>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</si>
  <si>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</si>
  <si>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</si>
  <si>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</si>
  <si>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</si>
  <si>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</si>
  <si>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</si>
  <si>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</si>
  <si>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</si>
  <si>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</si>
  <si>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</si>
  <si>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</si>
  <si>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</si>
  <si>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</si>
  <si>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</si>
  <si>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</si>
  <si>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</si>
  <si>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</si>
  <si>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</si>
  <si>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</si>
  <si>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</si>
  <si>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</si>
  <si>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</si>
  <si>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</si>
  <si>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</si>
  <si>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</si>
  <si>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</si>
  <si>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</si>
  <si>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</si>
  <si>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</si>
  <si>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</si>
  <si>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</si>
  <si>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</si>
  <si>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</si>
  <si>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</si>
  <si>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</si>
  <si>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</si>
  <si>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</si>
  <si>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</si>
  <si>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</si>
  <si>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</si>
  <si>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</si>
  <si>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</si>
  <si>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</si>
  <si>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</si>
  <si>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</si>
  <si>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</si>
  <si>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</si>
  <si>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</si>
  <si>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</si>
  <si>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</si>
  <si>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</si>
  <si>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</si>
  <si>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</si>
  <si>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</si>
  <si>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</si>
  <si>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</si>
  <si>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</si>
  <si>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</si>
  <si>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</si>
  <si>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</si>
  <si>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</si>
  <si>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</si>
  <si>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</si>
  <si>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</si>
  <si>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</si>
  <si>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</si>
  <si>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</si>
  <si>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</si>
  <si>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</si>
  <si>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</si>
  <si>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</si>
  <si>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</si>
  <si>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</si>
  <si>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</si>
  <si>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</si>
  <si>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</si>
  <si>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</si>
  <si>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</si>
  <si>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</si>
  <si>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</si>
  <si>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</si>
  <si>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</si>
  <si>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</si>
  <si>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</si>
  <si>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</si>
  <si>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</si>
  <si>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</si>
  <si>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</si>
  <si>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</si>
  <si>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</si>
  <si>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</si>
  <si>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</si>
  <si>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</si>
  <si>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</si>
  <si>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</si>
  <si>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</si>
  <si>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</si>
  <si>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</si>
  <si>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</si>
  <si>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</si>
  <si>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</si>
  <si>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</si>
  <si>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</si>
  <si>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</si>
  <si>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</si>
  <si>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</si>
  <si>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</si>
  <si>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</si>
  <si>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</si>
  <si>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</si>
  <si>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</si>
  <si>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</si>
  <si>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</si>
  <si>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</si>
  <si>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</si>
  <si>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</si>
  <si>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</si>
  <si>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</si>
  <si>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</si>
  <si>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</si>
  <si>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</si>
  <si>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</si>
  <si>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</si>
  <si>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</si>
  <si>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</si>
  <si>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</si>
  <si>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</si>
  <si>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</si>
  <si>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</si>
  <si>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</si>
  <si>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</si>
  <si>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</si>
  <si>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</si>
  <si>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</si>
  <si>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</si>
  <si>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</si>
  <si>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</si>
  <si>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</si>
  <si>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</si>
  <si>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</si>
  <si>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</si>
  <si>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</si>
  <si>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</si>
  <si>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</si>
  <si>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</si>
  <si>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</si>
  <si>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</si>
  <si>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</si>
  <si>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</si>
  <si>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</si>
  <si>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</si>
  <si>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</si>
  <si>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</si>
  <si>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</si>
  <si>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</si>
  <si>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</si>
  <si>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</si>
  <si>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</si>
  <si>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</si>
  <si>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</si>
  <si>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</si>
  <si>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</si>
  <si>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</si>
  <si>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</si>
  <si>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</si>
  <si>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</si>
  <si>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</si>
  <si>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</si>
  <si>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</si>
  <si>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</si>
  <si>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</si>
  <si>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</si>
  <si>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</si>
  <si>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</si>
  <si>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</si>
  <si>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</si>
  <si>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</si>
  <si>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</si>
  <si>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</si>
  <si>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</si>
  <si>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</si>
  <si>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</si>
  <si>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</si>
  <si>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</si>
  <si>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</si>
  <si>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</si>
  <si>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</si>
  <si>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</si>
  <si>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</si>
  <si>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</si>
  <si>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</si>
  <si>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</si>
  <si>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</si>
  <si>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</si>
  <si>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</si>
  <si>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</si>
  <si>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</si>
  <si>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</si>
  <si>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</si>
  <si>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</si>
  <si>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</si>
  <si>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</si>
  <si>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</si>
  <si>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</si>
  <si>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</si>
  <si>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</si>
  <si>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</si>
  <si>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</si>
  <si>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</si>
  <si>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</si>
  <si>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</si>
  <si>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</si>
  <si>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</si>
  <si>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</si>
  <si>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</si>
  <si>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</si>
  <si>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</si>
  <si>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</si>
  <si>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</si>
  <si>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</si>
  <si>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</si>
  <si>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</si>
  <si>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</si>
  <si>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</si>
  <si>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</si>
  <si>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</si>
  <si>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</si>
  <si>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</si>
  <si>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</si>
  <si>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</si>
  <si>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</si>
  <si>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</si>
  <si>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</si>
  <si>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</si>
  <si>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</si>
  <si>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</si>
  <si>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</si>
  <si>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</si>
  <si>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</si>
  <si>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</si>
  <si>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</si>
  <si>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</si>
  <si>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</si>
  <si>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</si>
  <si>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</si>
  <si>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</si>
  <si>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</si>
  <si>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</si>
  <si>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</si>
  <si>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</si>
  <si>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</si>
  <si>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</si>
  <si>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</si>
  <si>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</si>
  <si>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</si>
  <si>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</si>
  <si>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</si>
  <si>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</si>
  <si>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</si>
  <si>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</si>
  <si>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</si>
  <si>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</si>
  <si>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</si>
  <si>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</si>
  <si>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</si>
  <si>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</si>
  <si>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</si>
  <si>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</si>
  <si>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</si>
  <si>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</si>
  <si>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</si>
  <si>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</si>
  <si>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</si>
  <si>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</si>
  <si>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</si>
  <si>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</si>
  <si>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</si>
  <si>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</si>
  <si>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</si>
  <si>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</si>
  <si>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</si>
  <si>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</si>
  <si>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</si>
  <si>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</si>
  <si>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</si>
  <si>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</si>
  <si>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</si>
  <si>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</si>
  <si>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</si>
  <si>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</si>
  <si>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</si>
  <si>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</si>
  <si>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</si>
  <si>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</si>
  <si>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</si>
  <si>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</si>
  <si>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</si>
  <si>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</si>
  <si>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</si>
  <si>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</si>
  <si>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</si>
  <si>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</si>
  <si>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</si>
  <si>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</si>
  <si>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</si>
  <si>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</si>
  <si>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</si>
  <si>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</si>
  <si>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</si>
  <si>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</si>
  <si>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</si>
  <si>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</si>
  <si>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</si>
  <si>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</si>
  <si>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</si>
  <si>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</si>
  <si>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</si>
  <si>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</si>
  <si>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</si>
  <si>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</si>
  <si>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</si>
  <si>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</si>
  <si>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</si>
  <si>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</si>
  <si>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</si>
  <si>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</si>
  <si>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</si>
  <si>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</si>
  <si>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</si>
  <si>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</si>
  <si>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</si>
  <si>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</si>
  <si>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</si>
  <si>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</si>
  <si>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</si>
  <si>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</si>
  <si>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</si>
  <si>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</si>
  <si>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</si>
  <si>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</si>
  <si>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</si>
  <si>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</si>
  <si>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</si>
  <si>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</si>
  <si>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</si>
  <si>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</si>
  <si>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</si>
  <si>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</si>
  <si>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</si>
  <si>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</si>
  <si>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</si>
  <si>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</si>
  <si>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</si>
  <si>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</si>
  <si>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</si>
  <si>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</si>
  <si>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</si>
  <si>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</si>
  <si>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</si>
  <si>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</si>
  <si>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</si>
  <si>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</si>
  <si>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</si>
  <si>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</si>
  <si>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</si>
  <si>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</si>
  <si>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</si>
  <si>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</si>
  <si>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</si>
  <si>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</si>
  <si>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</si>
  <si>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</si>
  <si>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</si>
  <si>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</si>
  <si>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</si>
  <si>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</si>
  <si>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</si>
  <si>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</si>
  <si>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</si>
  <si>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</si>
  <si>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</si>
  <si>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</si>
  <si>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</si>
  <si>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</si>
  <si>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</si>
  <si>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</si>
  <si>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</si>
  <si>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</si>
  <si>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</si>
  <si>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</si>
  <si>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</si>
  <si>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</si>
  <si>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</si>
  <si>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</si>
  <si>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</si>
  <si>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</si>
  <si>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</si>
  <si>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</si>
  <si>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</si>
  <si>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</si>
  <si>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</si>
  <si>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</si>
  <si>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</si>
  <si>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</si>
  <si>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</si>
  <si>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</si>
  <si>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</si>
  <si>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</si>
  <si>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</si>
  <si>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</si>
  <si>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</si>
  <si>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</si>
  <si>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</si>
  <si>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</si>
  <si>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</si>
  <si>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</si>
  <si>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</si>
  <si>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</si>
  <si>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</si>
  <si>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</si>
  <si>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</si>
  <si>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</si>
  <si>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</si>
  <si>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</si>
  <si>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</si>
  <si>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</si>
  <si>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</si>
  <si>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</si>
  <si>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</si>
  <si>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</si>
  <si>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</si>
  <si>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</si>
  <si>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</si>
  <si>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</si>
  <si>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</si>
  <si>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</si>
  <si>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</si>
  <si>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</si>
  <si>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</si>
  <si>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</si>
  <si>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</si>
  <si>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</si>
  <si>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</si>
  <si>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</si>
  <si>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</si>
  <si>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</si>
  <si>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</si>
  <si>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</si>
  <si>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</si>
  <si>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</si>
  <si>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</si>
  <si>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</si>
  <si>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</si>
  <si>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</si>
  <si>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</si>
  <si>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</si>
  <si>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</si>
  <si>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</si>
  <si>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</si>
  <si>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</si>
  <si>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</si>
  <si>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</si>
  <si>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</si>
  <si>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</si>
  <si>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</si>
  <si>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</si>
  <si>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</si>
  <si>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</si>
  <si>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</si>
  <si>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</si>
  <si>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</si>
  <si>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</si>
  <si>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</si>
  <si>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</si>
  <si>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</si>
  <si>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</si>
  <si>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</si>
  <si>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</si>
  <si>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</si>
  <si>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</si>
  <si>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</si>
  <si>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</si>
  <si>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</si>
  <si>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</si>
  <si>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</si>
  <si>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</si>
  <si>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</si>
  <si>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</si>
  <si>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</si>
  <si>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</si>
  <si>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</si>
  <si>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</si>
  <si>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</si>
  <si>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</si>
  <si>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</si>
  <si>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</si>
  <si>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</si>
  <si>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</si>
  <si>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</si>
  <si>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</si>
  <si>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</si>
  <si>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</si>
  <si>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</si>
  <si>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</si>
  <si>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</si>
  <si>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</si>
  <si>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</si>
  <si>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</si>
  <si>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</si>
  <si>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</si>
  <si>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</si>
  <si>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</si>
  <si>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</si>
  <si>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</si>
  <si>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</si>
  <si>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</si>
  <si>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</si>
  <si>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</si>
  <si>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</si>
  <si>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</si>
  <si>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</si>
  <si>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</si>
  <si>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</si>
  <si>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</si>
  <si>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</si>
  <si>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</si>
  <si>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</si>
  <si>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</si>
  <si>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</si>
  <si>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</si>
  <si>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</si>
  <si>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</si>
  <si>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</si>
  <si>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</si>
  <si>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</si>
  <si>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</si>
  <si>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</si>
  <si>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</si>
  <si>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</si>
  <si>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</si>
  <si>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</si>
  <si>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</si>
  <si>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</si>
  <si>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</si>
  <si>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</si>
  <si>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</si>
  <si>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</si>
  <si>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</si>
  <si>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</si>
  <si>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</si>
  <si>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</si>
  <si>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</si>
  <si>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</si>
  <si>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</si>
  <si>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</si>
  <si>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</si>
  <si>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</si>
  <si>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</si>
  <si>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</si>
  <si>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</si>
  <si>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</si>
  <si>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</si>
  <si>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</si>
  <si>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</si>
  <si>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</si>
  <si>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</si>
  <si>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</si>
  <si>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</si>
  <si>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</si>
  <si>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</si>
  <si>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</si>
  <si>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</si>
  <si>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</si>
  <si>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</si>
  <si>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</si>
  <si>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</si>
  <si>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</si>
  <si>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</si>
  <si>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</si>
  <si>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</si>
  <si>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</si>
  <si>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</si>
  <si>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</si>
  <si>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</si>
  <si>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</si>
  <si>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</si>
  <si>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</si>
  <si>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</si>
  <si>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</si>
  <si>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</si>
  <si>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</si>
  <si>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</si>
  <si>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</si>
  <si>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</si>
  <si>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</si>
  <si>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</si>
  <si>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</si>
  <si>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</si>
  <si>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</si>
  <si>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</si>
  <si>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</si>
  <si>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</si>
  <si>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</si>
  <si>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</si>
  <si>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</si>
  <si>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</si>
  <si>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</si>
  <si>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</si>
  <si>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</si>
  <si>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</si>
  <si>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</si>
  <si>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</si>
  <si>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</si>
  <si>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</si>
  <si>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</si>
  <si>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</si>
  <si>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</si>
  <si>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</si>
  <si>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</si>
  <si>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</si>
  <si>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</si>
  <si>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</si>
  <si>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</si>
  <si>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</si>
  <si>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</si>
  <si>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</si>
  <si>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</si>
  <si>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</si>
  <si>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</si>
  <si>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</si>
  <si>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</si>
  <si>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</si>
  <si>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</si>
  <si>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</si>
  <si>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</si>
  <si>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</si>
  <si>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</si>
  <si>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</si>
  <si>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</si>
  <si>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</si>
  <si>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</si>
  <si>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</si>
  <si>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</si>
  <si>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</si>
  <si>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</si>
  <si>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</si>
  <si>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</si>
  <si>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</si>
  <si>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</si>
  <si>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</si>
  <si>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</si>
  <si>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</si>
  <si>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</si>
  <si>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</si>
  <si>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</si>
  <si>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</si>
  <si>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</si>
  <si>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</si>
  <si>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</si>
  <si>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</si>
  <si>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</si>
  <si>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</si>
  <si>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</si>
  <si>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</si>
  <si>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</si>
  <si>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</si>
  <si>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</si>
  <si>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</si>
  <si>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</si>
  <si>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</si>
  <si>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</si>
  <si>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</si>
  <si>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</si>
  <si>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</si>
  <si>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</si>
  <si>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</si>
  <si>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</si>
  <si>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</si>
  <si>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</si>
  <si>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</si>
  <si>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</si>
  <si>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</si>
  <si>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</si>
  <si>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</si>
  <si>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</si>
  <si>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</si>
  <si>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</si>
  <si>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</si>
  <si>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</si>
  <si>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</si>
  <si>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</si>
  <si>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</si>
  <si>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</si>
  <si>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</si>
  <si>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</si>
  <si>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</si>
  <si>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</si>
  <si>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</si>
  <si>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</si>
  <si>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</si>
  <si>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</si>
  <si>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</si>
  <si>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</si>
  <si>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</si>
  <si>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</si>
  <si>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</si>
  <si>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</si>
  <si>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</si>
  <si>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</si>
  <si>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</si>
  <si>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</si>
  <si>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</si>
  <si>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</si>
  <si>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</si>
  <si>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</si>
  <si>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</si>
  <si>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</si>
  <si>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</si>
  <si>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</si>
  <si>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</si>
  <si>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</si>
  <si>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</si>
  <si>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</si>
  <si>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</si>
  <si>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</si>
  <si>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</si>
  <si>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</si>
  <si>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</si>
  <si>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</si>
  <si>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</si>
  <si>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</si>
  <si>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</si>
  <si>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</si>
  <si>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</si>
  <si>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</si>
  <si>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</si>
  <si>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</si>
  <si>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</si>
  <si>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</si>
  <si>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</si>
  <si>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</si>
  <si>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</si>
  <si>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</si>
  <si>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</si>
  <si>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</si>
  <si>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</si>
  <si>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</si>
  <si>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</si>
  <si>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</si>
  <si>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</si>
  <si>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</si>
  <si>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</si>
  <si>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</si>
  <si>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</si>
  <si>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</si>
  <si>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</si>
  <si>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</si>
  <si>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</si>
  <si>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</si>
  <si>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</si>
  <si>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</si>
  <si>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</si>
  <si>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</si>
  <si>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</si>
  <si>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</si>
  <si>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</si>
  <si>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</si>
  <si>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</si>
  <si>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</si>
  <si>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</si>
  <si>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</si>
  <si>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</si>
  <si>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</si>
  <si>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</si>
  <si>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</si>
  <si>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</si>
  <si>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</si>
  <si>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</si>
  <si>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</si>
  <si>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</si>
  <si>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</si>
  <si>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</si>
  <si>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</si>
  <si>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</si>
  <si>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</si>
  <si>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</si>
  <si>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</si>
  <si>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</si>
  <si>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</si>
  <si>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</si>
  <si>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</si>
  <si>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</si>
  <si>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</si>
  <si>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</si>
  <si>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</si>
  <si>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</si>
  <si>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</si>
  <si>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</si>
  <si>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</si>
  <si>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</si>
  <si>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</si>
  <si>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</si>
  <si>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</si>
  <si>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</si>
  <si>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</si>
  <si>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</si>
  <si>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</si>
  <si>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</si>
  <si>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</si>
  <si>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</si>
  <si>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</si>
  <si>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</si>
  <si>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</si>
  <si>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</si>
  <si>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</si>
  <si>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</si>
  <si>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</si>
  <si>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</si>
  <si>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</si>
  <si>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</si>
  <si>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</si>
  <si>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</si>
  <si>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</si>
  <si>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</si>
  <si>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</si>
  <si>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</si>
  <si>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</si>
  <si>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</si>
  <si>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</si>
  <si>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</si>
  <si>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</si>
  <si>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</si>
  <si>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</si>
  <si>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</si>
  <si>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</si>
  <si>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</si>
  <si>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</si>
  <si>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</si>
  <si>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</si>
  <si>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</si>
  <si>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</si>
  <si>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</si>
  <si>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</si>
  <si>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</si>
  <si>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</si>
  <si>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</si>
  <si>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</si>
  <si>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</si>
  <si>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</si>
  <si>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</si>
  <si>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</si>
  <si>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</si>
  <si>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</si>
  <si>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</si>
  <si>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</si>
  <si>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</si>
  <si>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</si>
  <si>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</si>
  <si>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</si>
  <si>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</si>
  <si>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</si>
  <si>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</si>
  <si>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</si>
  <si>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</si>
  <si>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</si>
  <si>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</si>
  <si>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</si>
  <si>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</si>
  <si>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</si>
  <si>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</si>
  <si>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</si>
  <si>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</si>
  <si>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</si>
  <si>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</si>
  <si>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</si>
  <si>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</si>
  <si>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</si>
  <si>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</si>
  <si>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</si>
  <si>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</si>
  <si>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</si>
  <si>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</si>
  <si>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</si>
  <si>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</si>
  <si>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</si>
  <si>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</si>
  <si>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</si>
  <si>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</si>
  <si>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</si>
  <si>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</si>
  <si>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</si>
  <si>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</si>
  <si>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</si>
  <si>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</si>
  <si>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</si>
  <si>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</si>
  <si>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</si>
  <si>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</si>
  <si>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</si>
  <si>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</si>
  <si>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</si>
  <si>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</si>
  <si>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</si>
  <si>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</si>
  <si>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</si>
  <si>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</si>
  <si>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</si>
  <si>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</si>
  <si>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</si>
  <si>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</si>
  <si>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</si>
  <si>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</si>
  <si>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</si>
  <si>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</si>
  <si>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</si>
  <si>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</si>
  <si>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</si>
  <si>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</si>
  <si>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</si>
  <si>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</si>
  <si>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</si>
  <si>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</si>
  <si>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</si>
  <si>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</si>
  <si>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</si>
  <si>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</si>
  <si>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</si>
  <si>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</si>
  <si>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</si>
  <si>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</si>
  <si>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</si>
  <si>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</si>
  <si>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</si>
  <si>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</si>
  <si>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</si>
  <si>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</si>
  <si>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</si>
  <si>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</si>
  <si>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</si>
  <si>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</si>
  <si>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</si>
  <si>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</si>
  <si>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</si>
  <si>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</si>
  <si>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</si>
  <si>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</si>
  <si>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</si>
  <si>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</si>
  <si>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</si>
  <si>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</si>
  <si>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</si>
  <si>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</si>
  <si>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</si>
  <si>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</si>
  <si>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</si>
  <si>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</si>
  <si>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</si>
  <si>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</si>
  <si>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</si>
  <si>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</si>
  <si>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</si>
  <si>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</si>
  <si>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</si>
  <si>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</si>
  <si>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</si>
  <si>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</si>
  <si>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</si>
  <si>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</si>
  <si>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</si>
  <si>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</si>
  <si>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</si>
  <si>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</si>
  <si>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</si>
  <si>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</si>
  <si>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</si>
  <si>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</si>
  <si>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</si>
  <si>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</si>
  <si>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</si>
  <si>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</si>
  <si>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</si>
  <si>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</si>
  <si>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</si>
  <si>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</si>
  <si>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</si>
  <si>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</si>
  <si>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</si>
  <si>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</si>
  <si>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</si>
  <si>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</si>
  <si>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</si>
  <si>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</si>
  <si>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</si>
  <si>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</si>
  <si>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</si>
  <si>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</si>
  <si>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</si>
  <si>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</si>
  <si>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</si>
  <si>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</si>
  <si>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</si>
  <si>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</si>
  <si>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</si>
  <si>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</si>
  <si>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</si>
  <si>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</si>
  <si>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</si>
  <si>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</si>
  <si>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</si>
  <si>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</si>
  <si>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</si>
  <si>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</si>
  <si>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</si>
  <si>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</si>
  <si>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</si>
  <si>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</si>
  <si>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</si>
  <si>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</si>
  <si>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</si>
  <si>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</si>
  <si>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</si>
  <si>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</si>
  <si>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</si>
  <si>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</si>
  <si>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</si>
  <si>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</si>
  <si>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</si>
  <si>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</si>
  <si>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</si>
  <si>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</si>
  <si>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</si>
  <si>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</si>
  <si>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</si>
  <si>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</si>
  <si>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</si>
  <si>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</si>
  <si>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</si>
  <si>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</si>
  <si>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</si>
  <si>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</si>
  <si>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</si>
  <si>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</si>
  <si>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</si>
  <si>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</si>
  <si>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</si>
  <si>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</si>
  <si>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</si>
  <si>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</si>
  <si>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</si>
  <si>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</si>
  <si>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</si>
  <si>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</si>
  <si>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</si>
  <si>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</si>
  <si>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</si>
  <si>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</si>
  <si>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</si>
  <si>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</si>
  <si>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</si>
  <si>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</si>
  <si>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</si>
  <si>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</si>
  <si>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</si>
  <si>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</si>
  <si>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</si>
  <si>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</si>
  <si>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</si>
  <si>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</si>
  <si>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</si>
  <si>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</si>
  <si>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</si>
  <si>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</si>
  <si>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</si>
  <si>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</si>
  <si>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</si>
  <si>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</si>
  <si>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</si>
  <si>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</si>
  <si>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</si>
  <si>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</si>
  <si>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</si>
  <si>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</si>
  <si>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</si>
  <si>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</si>
  <si>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</si>
  <si>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</si>
  <si>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</si>
  <si>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</si>
  <si>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</si>
  <si>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</si>
  <si>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</si>
  <si>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</si>
  <si>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</si>
  <si>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</si>
  <si>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</si>
  <si>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</si>
  <si>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</si>
  <si>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</si>
  <si>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</si>
  <si>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</si>
  <si>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</si>
  <si>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</si>
  <si>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</si>
  <si>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</si>
  <si>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</si>
  <si>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</si>
  <si>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</si>
  <si>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</si>
  <si>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</si>
  <si>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</si>
  <si>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</si>
  <si>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</si>
  <si>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</si>
  <si>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</si>
  <si>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</si>
  <si>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</si>
  <si>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</si>
  <si>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</si>
  <si>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</si>
  <si>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</si>
  <si>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</si>
  <si>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</si>
  <si>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</si>
  <si>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</si>
  <si>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</si>
  <si>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</si>
  <si>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</si>
  <si>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</si>
  <si>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</si>
  <si>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</si>
  <si>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</si>
  <si>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</si>
  <si>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</si>
  <si>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</si>
  <si>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</si>
  <si>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</si>
  <si>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</si>
  <si>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</si>
  <si>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</si>
  <si>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</si>
  <si>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</si>
  <si>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</si>
  <si>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</si>
  <si>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</si>
  <si>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</si>
  <si>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</si>
  <si>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</si>
  <si>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</si>
  <si>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</si>
  <si>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</si>
  <si>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</si>
  <si>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</si>
  <si>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</si>
  <si>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</si>
  <si>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</si>
  <si>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</si>
  <si>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</si>
  <si>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</si>
  <si>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</si>
  <si>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</si>
  <si>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</si>
  <si>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</si>
  <si>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</si>
  <si>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</si>
  <si>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</si>
  <si>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</si>
  <si>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</si>
  <si>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</si>
  <si>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</si>
  <si>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</si>
  <si>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</si>
  <si>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</si>
  <si>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</si>
  <si>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</si>
  <si>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</si>
  <si>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</si>
  <si>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</si>
  <si>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</si>
  <si>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</si>
  <si>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</si>
  <si>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</si>
  <si>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</si>
  <si>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</si>
  <si>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</si>
  <si>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</si>
  <si>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</si>
  <si>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</si>
  <si>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</si>
  <si>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</si>
  <si>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</si>
  <si>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</si>
  <si>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</si>
  <si>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</si>
  <si>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</si>
  <si>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</si>
  <si>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</si>
  <si>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</si>
  <si>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</si>
  <si>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</si>
  <si>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</si>
  <si>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</si>
  <si>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</si>
  <si>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</si>
  <si>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</si>
  <si>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</si>
  <si>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</si>
  <si>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</si>
  <si>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</si>
  <si>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</si>
  <si>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</si>
  <si>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</si>
  <si>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</si>
  <si>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</si>
  <si>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</si>
  <si>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</si>
  <si>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</si>
  <si>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</si>
  <si>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</si>
  <si>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</si>
  <si>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</si>
  <si>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</si>
  <si>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</si>
  <si>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</si>
  <si>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</si>
  <si>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</si>
  <si>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</si>
  <si>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</si>
  <si>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</si>
  <si>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</si>
  <si>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</si>
  <si>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</si>
  <si>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</si>
  <si>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</si>
  <si>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</si>
  <si>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</si>
  <si>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</si>
  <si>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</si>
  <si>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</si>
  <si>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</si>
  <si>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</si>
  <si>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</si>
  <si>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</si>
  <si>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</si>
  <si>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</si>
  <si>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</si>
  <si>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</si>
  <si>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</si>
  <si>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</si>
  <si>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</si>
  <si>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</si>
  <si>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</si>
  <si>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</si>
  <si>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</si>
  <si>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</si>
  <si>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</si>
  <si>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</si>
  <si>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</si>
  <si>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</si>
  <si>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</si>
  <si>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</si>
  <si>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</si>
  <si>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</si>
  <si>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</si>
  <si>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</si>
  <si>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</si>
  <si>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</si>
  <si>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</si>
  <si>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</si>
  <si>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</si>
  <si>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</si>
  <si>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</si>
  <si>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</si>
  <si>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</si>
  <si>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</si>
  <si>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</si>
  <si>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</si>
  <si>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</si>
  <si>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</si>
  <si>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</si>
  <si>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</si>
  <si>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</si>
  <si>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</si>
  <si>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</si>
  <si>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</si>
  <si>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</si>
  <si>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</si>
  <si>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</si>
  <si>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</si>
  <si>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</si>
  <si>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</si>
  <si>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</si>
  <si>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</si>
  <si>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</si>
  <si>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</si>
  <si>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</si>
  <si>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</si>
  <si>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</si>
  <si>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</si>
  <si>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</si>
  <si>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</si>
  <si>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</si>
  <si>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</si>
  <si>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</si>
  <si>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</si>
  <si>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</si>
  <si>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</si>
  <si>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</si>
  <si>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</si>
  <si>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</si>
  <si>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</si>
  <si>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</si>
  <si>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</si>
  <si>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</si>
  <si>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</si>
  <si>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</si>
  <si>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</si>
  <si>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</si>
  <si>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</si>
  <si>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</si>
  <si>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</si>
  <si>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</si>
  <si>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</si>
  <si>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</si>
  <si>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</si>
  <si>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</si>
  <si>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</si>
  <si>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</si>
  <si>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</si>
  <si>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</si>
  <si>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</si>
  <si>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</si>
  <si>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</si>
  <si>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</si>
  <si>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</si>
  <si>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</si>
  <si>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</si>
  <si>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</si>
  <si>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</si>
  <si>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</si>
  <si>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</si>
  <si>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</si>
  <si>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</si>
  <si>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</si>
  <si>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</si>
  <si>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</si>
  <si>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</si>
  <si>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</si>
  <si>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</si>
  <si>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</si>
  <si>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</si>
  <si>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</si>
  <si>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</si>
  <si>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</si>
  <si>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</si>
  <si>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</si>
  <si>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</si>
  <si>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</si>
  <si>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</si>
  <si>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</si>
  <si>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</si>
  <si>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</si>
  <si>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</si>
  <si>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</si>
  <si>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</si>
  <si>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</si>
  <si>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</si>
  <si>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</si>
  <si>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</si>
  <si>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</si>
  <si>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</si>
  <si>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</si>
  <si>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</si>
  <si>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</si>
  <si>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</si>
  <si>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</si>
  <si>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</si>
  <si>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</si>
  <si>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</si>
  <si>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</si>
  <si>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</si>
  <si>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</si>
  <si>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</si>
  <si>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</si>
  <si>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</si>
  <si>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</si>
  <si>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</si>
  <si>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</si>
  <si>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</si>
  <si>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</si>
  <si>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</si>
  <si>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</si>
  <si>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</si>
  <si>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</si>
  <si>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</si>
  <si>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</si>
  <si>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</si>
  <si>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</si>
  <si>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</si>
  <si>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</si>
  <si>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</si>
  <si>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</si>
  <si>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</si>
  <si>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</si>
  <si>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</si>
  <si>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</si>
  <si>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</si>
  <si>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</si>
  <si>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</si>
  <si>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</si>
  <si>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</si>
  <si>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</si>
  <si>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</si>
  <si>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</si>
  <si>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</si>
  <si>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</si>
  <si>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</si>
  <si>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</si>
  <si>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</si>
  <si>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</si>
  <si>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</si>
  <si>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</si>
  <si>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</si>
  <si>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</si>
  <si>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</si>
  <si>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</si>
  <si>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</si>
  <si>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</si>
  <si>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</si>
  <si>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</si>
  <si>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</si>
  <si>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</si>
  <si>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</si>
  <si>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</si>
  <si>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</si>
  <si>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</si>
  <si>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</si>
  <si>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</si>
  <si>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</si>
  <si>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</si>
  <si>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</si>
  <si>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</si>
  <si>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</si>
  <si>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</si>
  <si>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</si>
  <si>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</si>
  <si>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</si>
  <si>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</si>
  <si>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</si>
  <si>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</si>
  <si>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</si>
  <si>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</si>
  <si>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</si>
  <si>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</si>
  <si>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</si>
  <si>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</si>
  <si>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</si>
  <si>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</si>
  <si>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</si>
  <si>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</si>
  <si>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</si>
  <si>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</si>
  <si>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</si>
  <si>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</si>
  <si>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</si>
  <si>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</si>
  <si>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</si>
  <si>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</si>
  <si>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</si>
  <si>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</si>
  <si>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</si>
  <si>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</si>
  <si>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</si>
  <si>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</si>
  <si>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</si>
  <si>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</si>
  <si>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</si>
  <si>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</si>
  <si>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</si>
  <si>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</si>
  <si>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</si>
  <si>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</si>
  <si>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</si>
  <si>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</si>
  <si>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</si>
  <si>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</si>
  <si>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</si>
  <si>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</si>
  <si>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</si>
  <si>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</si>
  <si>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</si>
  <si>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</si>
  <si>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</si>
  <si>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</si>
  <si>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</si>
  <si>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</si>
  <si>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</si>
  <si>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</si>
  <si>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</si>
  <si>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</si>
  <si>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</si>
  <si>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</si>
  <si>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</si>
  <si>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</si>
  <si>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</si>
  <si>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</si>
  <si>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</si>
  <si>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</si>
  <si>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</si>
  <si>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</si>
  <si>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</si>
  <si>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</si>
  <si>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</si>
  <si>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</si>
  <si>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</si>
  <si>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</si>
  <si>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</si>
  <si>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</si>
  <si>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</si>
  <si>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</si>
  <si>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</si>
  <si>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</si>
  <si>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</si>
  <si>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</si>
  <si>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</si>
  <si>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</si>
  <si>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</si>
  <si>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</si>
  <si>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</si>
  <si>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</si>
  <si>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</si>
  <si>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</si>
  <si>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</si>
  <si>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</si>
  <si>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</si>
  <si>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</si>
  <si>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</si>
  <si>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</si>
  <si>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</si>
  <si>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</si>
  <si>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</si>
  <si>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</si>
  <si>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</si>
  <si>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</si>
  <si>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</si>
  <si>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</si>
  <si>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</si>
  <si>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</si>
  <si>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</si>
  <si>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</si>
  <si>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</si>
  <si>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</si>
  <si>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</si>
  <si>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</si>
  <si>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</si>
  <si>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</si>
  <si>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</si>
  <si>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</si>
  <si>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</si>
  <si>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</si>
  <si>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</si>
  <si>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</si>
  <si>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</si>
  <si>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</si>
  <si>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</si>
  <si>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</si>
  <si>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</si>
  <si>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</si>
  <si>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</si>
  <si>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</si>
  <si>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</si>
  <si>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</si>
  <si>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</si>
  <si>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</si>
  <si>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</si>
  <si>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</si>
  <si>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</si>
  <si>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</si>
  <si>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</si>
  <si>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</si>
  <si>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</si>
  <si>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</si>
  <si>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</si>
  <si>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</si>
  <si>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</si>
  <si>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</si>
  <si>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</si>
  <si>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</si>
  <si>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</si>
  <si>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</si>
  <si>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</si>
  <si>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</si>
  <si>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</si>
  <si>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</si>
  <si>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</si>
  <si>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</si>
  <si>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</si>
  <si>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</si>
  <si>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</si>
  <si>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</si>
  <si>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</si>
  <si>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</si>
  <si>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</si>
  <si>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</si>
  <si>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</si>
  <si>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</si>
  <si>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</si>
  <si>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</si>
  <si>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</si>
  <si>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</si>
  <si>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</si>
  <si>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</si>
  <si>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</si>
  <si>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</si>
  <si>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</si>
  <si>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</si>
  <si>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</si>
  <si>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</si>
  <si>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</si>
  <si>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</si>
  <si>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</si>
  <si>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</si>
  <si>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</si>
  <si>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</si>
  <si>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</si>
  <si>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</si>
  <si>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</si>
  <si>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</si>
  <si>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</si>
  <si>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</si>
  <si>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</si>
  <si>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</si>
  <si>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</si>
  <si>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</si>
  <si>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</si>
  <si>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</si>
  <si>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</si>
  <si>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</si>
  <si>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</si>
  <si>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</si>
  <si>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</si>
  <si>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</si>
  <si>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</si>
  <si>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</si>
  <si>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</si>
  <si>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</si>
  <si>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</si>
  <si>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</si>
  <si>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</si>
  <si>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</si>
  <si>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</si>
  <si>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</si>
  <si>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</si>
  <si>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</si>
  <si>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</si>
  <si>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</si>
  <si>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</si>
  <si>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</si>
  <si>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</si>
  <si>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</si>
  <si>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</si>
  <si>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</si>
  <si>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</si>
  <si>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</si>
  <si>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</si>
  <si>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</si>
  <si>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</si>
  <si>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</si>
  <si>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</si>
  <si>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</si>
  <si>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</si>
  <si>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</si>
  <si>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</si>
  <si>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</si>
  <si>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</si>
  <si>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</si>
  <si>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</si>
  <si>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</si>
  <si>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</si>
  <si>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</si>
  <si>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</si>
  <si>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</si>
  <si>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</si>
  <si>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</si>
  <si>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</si>
  <si>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</si>
  <si>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</si>
  <si>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</si>
  <si>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</si>
  <si>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</si>
  <si>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</si>
  <si>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</si>
  <si>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</si>
  <si>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</si>
  <si>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</si>
  <si>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</si>
  <si>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</si>
  <si>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</si>
  <si>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</si>
  <si>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</si>
  <si>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</si>
  <si>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</si>
  <si>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</si>
  <si>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</si>
  <si>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</si>
  <si>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</si>
  <si>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</si>
  <si>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</si>
  <si>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</si>
  <si>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</si>
  <si>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</si>
  <si>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</si>
  <si>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</si>
  <si>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</si>
  <si>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</si>
  <si>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</si>
  <si>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</si>
  <si>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</si>
  <si>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</si>
  <si>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</si>
  <si>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</si>
  <si>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</si>
  <si>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</si>
  <si>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</si>
  <si>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</si>
  <si>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</si>
  <si>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</si>
  <si>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</si>
  <si>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</si>
  <si>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</si>
  <si>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</si>
  <si>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</si>
  <si>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</si>
  <si>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</si>
  <si>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</si>
  <si>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</si>
  <si>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</si>
  <si>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</si>
  <si>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</si>
  <si>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</si>
  <si>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</si>
  <si>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</si>
  <si>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</si>
  <si>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</si>
  <si>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</si>
  <si>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</si>
  <si>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</si>
  <si>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</si>
  <si>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</si>
  <si>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</si>
  <si>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</si>
  <si>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</si>
  <si>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</si>
  <si>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</si>
  <si>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</si>
  <si>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</si>
  <si>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</si>
  <si>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</si>
  <si>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</si>
  <si>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</si>
  <si>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</si>
  <si>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</si>
  <si>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</si>
  <si>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</si>
  <si>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</si>
  <si>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</si>
  <si>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</si>
  <si>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</si>
  <si>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</si>
  <si>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</si>
  <si>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</si>
  <si>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</si>
  <si>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</si>
  <si>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</si>
  <si>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</si>
  <si>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</si>
  <si>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</si>
  <si>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</si>
  <si>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</si>
  <si>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</si>
  <si>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</si>
  <si>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</si>
  <si>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</si>
  <si>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</si>
  <si>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</si>
  <si>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</si>
  <si>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</si>
  <si>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</si>
  <si>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</si>
  <si>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</si>
  <si>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</si>
  <si>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</si>
  <si>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</si>
  <si>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</si>
  <si>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</si>
  <si>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</si>
  <si>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</si>
  <si>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</si>
  <si>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</si>
  <si>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</si>
  <si>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</si>
  <si>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</si>
  <si>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</si>
  <si>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</si>
  <si>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</si>
  <si>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</si>
  <si>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</si>
  <si>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</si>
  <si>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</si>
  <si>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</si>
  <si>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</si>
  <si>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</si>
  <si>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</si>
  <si>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</si>
  <si>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</si>
  <si>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</si>
  <si>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</si>
  <si>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</si>
  <si>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</si>
  <si>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</si>
  <si>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</si>
  <si>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</si>
  <si>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</si>
  <si>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</si>
  <si>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</si>
  <si>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</si>
  <si>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</si>
  <si>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</si>
  <si>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</si>
  <si>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</si>
  <si>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</si>
  <si>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</si>
  <si>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</si>
  <si>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</si>
  <si>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</si>
  <si>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</si>
  <si>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</si>
  <si>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</si>
  <si>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</si>
  <si>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</si>
  <si>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</si>
  <si>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</si>
  <si>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</si>
  <si>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</si>
  <si>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</si>
  <si>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</si>
  <si>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</si>
  <si>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</si>
  <si>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</si>
  <si>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</si>
  <si>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</si>
  <si>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</si>
  <si>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</si>
  <si>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</si>
  <si>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</si>
  <si>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</si>
  <si>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</si>
  <si>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</si>
  <si>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</si>
  <si>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</si>
  <si>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</si>
  <si>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</si>
  <si>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</si>
  <si>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</si>
  <si>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</si>
  <si>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</si>
  <si>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</si>
  <si>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</si>
  <si>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</si>
  <si>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</si>
  <si>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</si>
  <si>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</si>
  <si>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</si>
  <si>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</si>
  <si>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</si>
  <si>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</si>
  <si>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</si>
  <si>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</si>
  <si>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</si>
  <si>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</si>
  <si>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</si>
  <si>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</si>
  <si>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</si>
  <si>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</si>
  <si>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</si>
  <si>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</si>
  <si>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</si>
  <si>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</si>
  <si>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</si>
  <si>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</si>
  <si>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</si>
  <si>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</si>
  <si>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</si>
  <si>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</si>
  <si>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</si>
  <si>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</si>
  <si>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</si>
  <si>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</si>
  <si>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</si>
  <si>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</si>
  <si>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</si>
  <si>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</si>
  <si>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</si>
  <si>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</si>
  <si>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</si>
  <si>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</si>
  <si>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</si>
  <si>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</si>
  <si>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</si>
  <si>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</si>
  <si>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</si>
  <si>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</si>
  <si>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</si>
  <si>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</si>
  <si>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</si>
  <si>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</si>
  <si>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</si>
  <si>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</si>
  <si>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</si>
  <si>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</si>
  <si>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</si>
  <si>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</si>
  <si>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</si>
  <si>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</si>
  <si>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</si>
  <si>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</si>
  <si>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</si>
  <si>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</si>
  <si>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</si>
  <si>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</si>
  <si>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</si>
  <si>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</si>
  <si>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</si>
  <si>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</si>
  <si>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</si>
  <si>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</si>
  <si>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</si>
  <si>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</si>
  <si>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</si>
  <si>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</si>
  <si>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</si>
  <si>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</si>
  <si>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</si>
  <si>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</si>
  <si>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</si>
  <si>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</si>
  <si>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</si>
  <si>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</si>
  <si>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</si>
  <si>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</si>
  <si>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</si>
  <si>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</si>
  <si>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</si>
  <si>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</si>
  <si>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</si>
  <si>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</si>
  <si>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</si>
  <si>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</si>
  <si>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</si>
  <si>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</si>
  <si>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</si>
  <si>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</si>
  <si>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</si>
  <si>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</si>
  <si>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</si>
  <si>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</si>
  <si>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</si>
  <si>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</si>
  <si>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</si>
  <si>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</si>
  <si>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</si>
  <si>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</si>
  <si>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</si>
  <si>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</si>
  <si>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</si>
  <si>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</si>
  <si>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</si>
  <si>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</si>
  <si>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</si>
  <si>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</si>
  <si>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</si>
  <si>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</si>
  <si>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</si>
  <si>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</si>
  <si>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</si>
  <si>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</si>
  <si>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</si>
  <si>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</si>
  <si>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</si>
  <si>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</si>
  <si>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</si>
  <si>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</si>
  <si>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</si>
  <si>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</si>
  <si>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</si>
  <si>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</si>
  <si>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</si>
  <si>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</si>
  <si>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</si>
  <si>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</si>
  <si>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</si>
  <si>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</si>
  <si>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</si>
  <si>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</si>
  <si>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</si>
  <si>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</si>
  <si>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</si>
  <si>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</si>
  <si>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</si>
  <si>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</si>
  <si>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</si>
  <si>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</si>
  <si>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</si>
  <si>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</si>
  <si>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</si>
  <si>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</si>
  <si>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</si>
  <si>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</si>
  <si>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</si>
  <si>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</si>
  <si>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</si>
  <si>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</si>
  <si>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</si>
  <si>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</si>
  <si>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</si>
  <si>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</si>
  <si>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</si>
  <si>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</si>
  <si>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</si>
  <si>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</si>
  <si>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</si>
  <si>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</si>
  <si>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</si>
  <si>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</si>
  <si>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</si>
  <si>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</si>
  <si>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</si>
  <si>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</si>
  <si>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</si>
  <si>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</si>
  <si>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</si>
  <si>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</si>
  <si>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</si>
  <si>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</si>
  <si>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</si>
  <si>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</si>
  <si>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</si>
  <si>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</si>
  <si>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</si>
  <si>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</si>
  <si>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</si>
  <si>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</si>
  <si>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</si>
  <si>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</si>
  <si>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</si>
  <si>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</si>
  <si>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</si>
  <si>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</si>
  <si>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</si>
  <si>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</si>
  <si>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</si>
  <si>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</si>
  <si>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</si>
  <si>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</si>
  <si>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</si>
  <si>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</si>
  <si>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</si>
  <si>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</si>
  <si>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</si>
  <si>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</si>
  <si>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</si>
  <si>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</si>
  <si>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</si>
  <si>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</si>
  <si>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</si>
  <si>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</si>
  <si>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</si>
  <si>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</si>
  <si>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</si>
  <si>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</si>
  <si>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</si>
  <si>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</si>
  <si>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</si>
  <si>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</si>
  <si>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</si>
  <si>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</si>
  <si>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</si>
  <si>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</si>
  <si>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</si>
  <si>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</si>
  <si>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</si>
  <si>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</si>
  <si>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</si>
  <si>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</si>
  <si>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</si>
  <si>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</si>
  <si>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</si>
  <si>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</si>
  <si>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</si>
  <si>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</si>
  <si>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</si>
  <si>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</si>
  <si>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</si>
  <si>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</si>
  <si>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</si>
  <si>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</si>
  <si>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</si>
  <si>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</si>
  <si>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</si>
  <si>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</si>
  <si>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</si>
  <si>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</si>
  <si>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</si>
  <si>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</si>
  <si>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</si>
  <si>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</si>
  <si>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</si>
  <si>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</si>
  <si>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</si>
  <si>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</si>
  <si>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</si>
  <si>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</si>
  <si>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</si>
  <si>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</si>
  <si>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</si>
  <si>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</si>
  <si>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</si>
  <si>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</si>
  <si>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</si>
  <si>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</si>
  <si>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</si>
  <si>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</si>
  <si>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</si>
  <si>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</si>
  <si>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</si>
  <si>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</si>
  <si>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</si>
  <si>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</si>
  <si>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</si>
  <si>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</si>
  <si>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</si>
  <si>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</si>
  <si>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</si>
  <si>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</si>
  <si>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</si>
  <si>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</si>
  <si>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</si>
  <si>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</si>
  <si>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</si>
  <si>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</si>
  <si>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</si>
  <si>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</si>
  <si>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</si>
  <si>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</si>
  <si>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</si>
  <si>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</si>
  <si>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</si>
  <si>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</si>
  <si>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</si>
  <si>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</si>
  <si>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</si>
  <si>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</si>
  <si>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</si>
  <si>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</si>
  <si>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</si>
  <si>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</si>
  <si>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</si>
  <si>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</si>
  <si>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</si>
  <si>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</si>
  <si>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</si>
  <si>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</si>
  <si>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</si>
  <si>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</si>
  <si>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</si>
  <si>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</si>
  <si>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</si>
  <si>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</si>
  <si>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</si>
  <si>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</si>
  <si>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</si>
  <si>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</si>
  <si>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</si>
  <si>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</si>
  <si>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</si>
  <si>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</si>
  <si>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</si>
  <si>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</si>
  <si>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</si>
  <si>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</si>
  <si>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</si>
  <si>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</si>
  <si>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</si>
  <si>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</si>
  <si>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</si>
  <si>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</si>
  <si>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</si>
  <si>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</si>
  <si>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</si>
  <si>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</si>
  <si>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</si>
  <si>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</si>
  <si>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</si>
  <si>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</si>
  <si>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</si>
  <si>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</si>
  <si>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</si>
  <si>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</si>
  <si>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</si>
  <si>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</si>
  <si>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</si>
  <si>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</si>
  <si>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</si>
  <si>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</si>
  <si>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</si>
  <si>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</si>
  <si>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</si>
  <si>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</si>
  <si>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</si>
  <si>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</si>
  <si>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</si>
  <si>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</si>
  <si>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</si>
  <si>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</si>
  <si>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</si>
  <si>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</si>
  <si>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</si>
  <si>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</si>
  <si>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</si>
  <si>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</si>
  <si>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</si>
  <si>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</si>
  <si>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</si>
  <si>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</si>
  <si>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</si>
  <si>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</si>
  <si>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</si>
  <si>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</si>
  <si>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</si>
  <si>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</si>
  <si>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</si>
  <si>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</si>
  <si>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</si>
  <si>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</si>
  <si>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</si>
  <si>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</si>
  <si>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</si>
  <si>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</si>
  <si>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</si>
  <si>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</si>
  <si>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</si>
  <si>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</si>
  <si>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</si>
  <si>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</si>
  <si>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</si>
  <si>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</si>
  <si>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</si>
  <si>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</si>
  <si>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</si>
  <si>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</si>
  <si>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</si>
  <si>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</si>
  <si>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</si>
  <si>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</si>
  <si>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</si>
  <si>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</si>
  <si>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</si>
  <si>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</si>
  <si>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</si>
  <si>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</si>
  <si>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</si>
  <si>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</si>
  <si>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</si>
  <si>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</si>
  <si>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</si>
  <si>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</si>
  <si>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</si>
  <si>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</si>
  <si>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</si>
  <si>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</si>
  <si>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</si>
  <si>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</si>
  <si>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</si>
  <si>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</si>
  <si>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</si>
  <si>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</si>
  <si>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</si>
  <si>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</si>
  <si>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</si>
  <si>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</si>
  <si>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</si>
  <si>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</si>
  <si>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</si>
  <si>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</si>
  <si>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</si>
  <si>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</si>
  <si>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</si>
  <si>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</si>
  <si>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</si>
  <si>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</si>
  <si>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</si>
  <si>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</si>
  <si>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</si>
  <si>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</si>
  <si>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</si>
  <si>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</si>
  <si>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</si>
  <si>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</si>
  <si>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</si>
  <si>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</si>
  <si>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</si>
  <si>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</si>
  <si>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</si>
  <si>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</si>
  <si>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</si>
  <si>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</si>
  <si>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</si>
  <si>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</si>
  <si>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</si>
  <si>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</si>
  <si>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</si>
  <si>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</si>
  <si>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</si>
  <si>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</si>
  <si>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</si>
  <si>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</si>
  <si>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</si>
  <si>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</si>
  <si>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</si>
  <si>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</si>
  <si>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</si>
  <si>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</si>
  <si>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</si>
  <si>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</si>
  <si>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</si>
  <si>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</si>
  <si>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</si>
  <si>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</si>
  <si>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</si>
  <si>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</si>
  <si>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</si>
  <si>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</si>
  <si>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</si>
  <si>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</si>
  <si>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</si>
  <si>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</si>
  <si>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</si>
  <si>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</si>
  <si>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</si>
  <si>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</si>
  <si>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</si>
  <si>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</si>
  <si>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</si>
  <si>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</si>
  <si>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</si>
  <si>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</si>
  <si>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</si>
  <si>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</si>
  <si>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</si>
  <si>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</si>
  <si>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</si>
  <si>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</si>
  <si>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</si>
  <si>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</si>
  <si>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</si>
  <si>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</si>
  <si>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</si>
  <si>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</si>
  <si>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</si>
  <si>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</si>
  <si>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</si>
  <si>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</si>
  <si>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</si>
  <si>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</si>
  <si>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</si>
  <si>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</si>
  <si>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</si>
  <si>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</si>
  <si>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</si>
  <si>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</si>
  <si>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</si>
  <si>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</si>
  <si>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</si>
  <si>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</si>
  <si>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</si>
  <si>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</si>
  <si>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</si>
  <si>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</si>
  <si>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</si>
  <si>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</si>
  <si>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</si>
  <si>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</si>
  <si>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</si>
  <si>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</si>
  <si>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</si>
  <si>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</si>
  <si>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</si>
  <si>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</si>
  <si>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</si>
  <si>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</si>
  <si>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</si>
  <si>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</si>
  <si>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</si>
  <si>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</si>
  <si>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</si>
  <si>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</si>
  <si>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</si>
  <si>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</si>
  <si>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</si>
  <si>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</si>
  <si>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</si>
  <si>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</si>
  <si>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</si>
  <si>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</si>
  <si>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</si>
  <si>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</si>
  <si>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</si>
  <si>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</si>
  <si>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</si>
  <si>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</si>
  <si>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</si>
  <si>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</si>
  <si>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</si>
  <si>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</si>
  <si>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</si>
  <si>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</si>
  <si>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</si>
  <si>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</si>
  <si>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</si>
  <si>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</si>
  <si>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</si>
  <si>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</si>
  <si>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</si>
  <si>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</si>
  <si>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</si>
  <si>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</si>
  <si>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</si>
  <si>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</si>
  <si>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</si>
  <si>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</si>
  <si>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</si>
  <si>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</si>
  <si>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</si>
  <si>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</si>
  <si>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</si>
  <si>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</si>
  <si>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</si>
  <si>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</si>
  <si>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</si>
  <si>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</si>
  <si>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</si>
  <si>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</si>
  <si>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</si>
  <si>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</si>
  <si>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</si>
  <si>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</si>
  <si>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</si>
  <si>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</si>
  <si>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</si>
  <si>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</si>
  <si>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</si>
  <si>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</si>
  <si>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</si>
  <si>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</si>
  <si>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</si>
  <si>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</si>
  <si>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</si>
  <si>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</si>
  <si>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</si>
  <si>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</si>
  <si>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</si>
  <si>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</si>
  <si>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</si>
  <si>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</si>
  <si>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</si>
  <si>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</si>
  <si>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</si>
  <si>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</si>
  <si>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</si>
  <si>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</si>
  <si>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</si>
  <si>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</si>
  <si>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</si>
  <si>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</si>
  <si>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</si>
  <si>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</si>
  <si>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</si>
  <si>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</si>
  <si>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</si>
  <si>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</si>
  <si>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</si>
  <si>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</si>
  <si>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</si>
  <si>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</si>
  <si>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</si>
  <si>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</si>
  <si>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</si>
  <si>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</si>
  <si>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</si>
  <si>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</si>
  <si>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</si>
  <si>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</si>
  <si>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</si>
  <si>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</si>
  <si>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</si>
  <si>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</si>
  <si>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</si>
  <si>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</si>
  <si>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</si>
  <si>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</si>
  <si>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</si>
  <si>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</si>
  <si>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</si>
  <si>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</si>
  <si>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</si>
  <si>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</si>
  <si>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</si>
  <si>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</si>
  <si>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</si>
  <si>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</si>
  <si>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</si>
  <si>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</si>
  <si>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</si>
  <si>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</si>
  <si>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</si>
  <si>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</si>
  <si>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</si>
  <si>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</si>
  <si>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</si>
  <si>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</si>
  <si>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</si>
  <si>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</si>
  <si>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</si>
  <si>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</si>
  <si>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</si>
  <si>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</si>
  <si>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</si>
  <si>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</si>
  <si>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</si>
  <si>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</si>
  <si>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</si>
  <si>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</si>
  <si>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</si>
  <si>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</si>
  <si>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</si>
  <si>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</si>
  <si>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</si>
  <si>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</si>
  <si>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</si>
  <si>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</si>
  <si>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</si>
  <si>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</si>
  <si>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</si>
  <si>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</si>
  <si>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</si>
  <si>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</si>
  <si>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</si>
  <si>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</si>
  <si>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</si>
  <si>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</si>
  <si>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</si>
  <si>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</si>
  <si>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</si>
  <si>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</si>
  <si>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</si>
  <si>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</si>
  <si>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</si>
  <si>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</si>
  <si>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</si>
  <si>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</si>
  <si>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</si>
  <si>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</si>
  <si>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</si>
  <si>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</si>
  <si>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</si>
  <si>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</si>
  <si>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</si>
  <si>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</si>
  <si>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</si>
  <si>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</si>
  <si>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</si>
  <si>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</si>
  <si>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</si>
  <si>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</si>
  <si>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</si>
  <si>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</si>
  <si>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</si>
  <si>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</si>
  <si>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</si>
  <si>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</si>
  <si>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</si>
  <si>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</si>
  <si>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</si>
  <si>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</si>
  <si>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</si>
  <si>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</si>
  <si>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</si>
  <si>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</si>
  <si>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</si>
  <si>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</si>
  <si>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</si>
  <si>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</si>
  <si>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</si>
  <si>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</si>
  <si>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</si>
  <si>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</si>
  <si>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</si>
  <si>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</si>
  <si>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</si>
  <si>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</si>
  <si>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</si>
  <si>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</si>
  <si>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</si>
  <si>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</si>
  <si>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</si>
  <si>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</si>
  <si>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</si>
  <si>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</si>
  <si>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</si>
  <si>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</si>
  <si>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</si>
  <si>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</si>
  <si>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</si>
  <si>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</si>
  <si>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</si>
  <si>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</si>
  <si>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</si>
  <si>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</si>
  <si>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</si>
  <si>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</si>
  <si>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</si>
  <si>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</si>
  <si>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</si>
  <si>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</si>
  <si>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</si>
  <si>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</si>
  <si>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</si>
  <si>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</si>
  <si>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</si>
  <si>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</si>
  <si>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</si>
  <si>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</si>
  <si>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</si>
  <si>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</si>
  <si>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</si>
  <si>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</si>
  <si>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</si>
  <si>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</si>
  <si>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</si>
  <si>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</si>
  <si>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</si>
  <si>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</si>
  <si>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</si>
  <si>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</si>
  <si>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</si>
  <si>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</si>
  <si>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</si>
  <si>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</si>
  <si>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</si>
  <si>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</si>
  <si>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</si>
  <si>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</si>
  <si>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</si>
  <si>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</si>
  <si>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</si>
  <si>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</si>
  <si>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</si>
  <si>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</si>
  <si>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</si>
  <si>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</si>
  <si>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</si>
  <si>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</si>
  <si>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</si>
  <si>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</si>
  <si>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</si>
  <si>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</si>
  <si>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</si>
  <si>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</si>
  <si>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</si>
  <si>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</si>
  <si>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</si>
  <si>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</si>
  <si>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</si>
  <si>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</si>
  <si>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</si>
  <si>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</si>
  <si>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</si>
  <si>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</si>
  <si>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</si>
  <si>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</si>
  <si>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</si>
  <si>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</si>
  <si>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</si>
  <si>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</si>
  <si>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</si>
  <si>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</si>
  <si>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</si>
  <si>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</si>
  <si>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</si>
  <si>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</si>
  <si>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</si>
  <si>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</si>
  <si>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</si>
  <si>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</si>
  <si>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</si>
  <si>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</si>
  <si>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</si>
  <si>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</si>
  <si>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</si>
  <si>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</si>
  <si>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</si>
  <si>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</si>
  <si>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</si>
  <si>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</si>
  <si>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</si>
  <si>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</si>
  <si>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</si>
  <si>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</si>
  <si>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</si>
  <si>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</si>
  <si>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</si>
  <si>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</si>
  <si>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</si>
  <si>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</si>
  <si>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</si>
  <si>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</si>
  <si>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</si>
  <si>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</si>
  <si>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</si>
  <si>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</si>
  <si>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</si>
  <si>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</si>
  <si>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</si>
  <si>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</si>
  <si>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</si>
  <si>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</si>
  <si>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</si>
  <si>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</si>
  <si>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</si>
  <si>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</si>
  <si>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</si>
  <si>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</si>
  <si>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</si>
  <si>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</si>
  <si>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</si>
  <si>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</si>
  <si>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</si>
  <si>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</si>
  <si>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</si>
  <si>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</si>
  <si>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</si>
  <si>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</si>
  <si>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</si>
  <si>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</si>
  <si>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</si>
  <si>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</si>
  <si>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</si>
  <si>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</si>
  <si>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</si>
  <si>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</si>
  <si>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</si>
  <si>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</si>
  <si>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</si>
  <si>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</si>
  <si>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</si>
  <si>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</si>
  <si>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</si>
  <si>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</si>
  <si>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</si>
  <si>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</si>
  <si>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</si>
  <si>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</si>
  <si>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</si>
  <si>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</si>
  <si>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</si>
  <si>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</si>
  <si>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</si>
  <si>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</si>
  <si>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</si>
  <si>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</si>
  <si>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</si>
  <si>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</si>
  <si>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</si>
  <si>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</si>
  <si>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</si>
  <si>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</si>
  <si>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</si>
  <si>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</si>
  <si>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</si>
  <si>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</si>
  <si>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</si>
  <si>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</si>
  <si>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</si>
  <si>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</si>
  <si>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</si>
  <si>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</si>
  <si>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</si>
  <si>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</si>
  <si>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</si>
  <si>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</si>
  <si>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</si>
  <si>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</si>
  <si>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</si>
  <si>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</si>
  <si>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</si>
  <si>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</si>
  <si>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</si>
  <si>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</si>
  <si>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</si>
  <si>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</si>
  <si>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</si>
  <si>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</si>
  <si>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</si>
  <si>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</si>
  <si>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</si>
  <si>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</si>
  <si>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</si>
  <si>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</si>
  <si>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</si>
  <si>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</si>
  <si>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</si>
  <si>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</si>
  <si>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</si>
  <si>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</si>
  <si>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</si>
  <si>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</si>
  <si>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</si>
  <si>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</si>
  <si>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</si>
  <si>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</si>
  <si>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</si>
  <si>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</si>
  <si>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</si>
  <si>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</si>
  <si>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</si>
  <si>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</si>
  <si>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</si>
  <si>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</si>
  <si>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</si>
  <si>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</si>
  <si>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</si>
  <si>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</si>
  <si>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</si>
  <si>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</si>
  <si>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</si>
  <si>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</si>
  <si>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</si>
  <si>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</si>
  <si>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</si>
  <si>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</si>
  <si>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</si>
  <si>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</si>
  <si>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</si>
  <si>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</si>
  <si>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</si>
  <si>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</si>
  <si>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</si>
  <si>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</si>
  <si>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</si>
  <si>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</si>
  <si>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</si>
  <si>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</si>
  <si>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</si>
  <si>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</si>
  <si>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</si>
  <si>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</si>
  <si>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</si>
  <si>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</si>
  <si>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</si>
  <si>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</si>
  <si>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</si>
  <si>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</si>
  <si>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</si>
  <si>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</si>
  <si>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</si>
  <si>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</si>
  <si>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</si>
  <si>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</si>
  <si>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</si>
  <si>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</si>
  <si>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</si>
  <si>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</si>
  <si>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</si>
  <si>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</si>
  <si>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</si>
  <si>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</si>
  <si>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</si>
  <si>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</si>
  <si>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</si>
  <si>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</si>
  <si>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</si>
  <si>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</si>
  <si>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</si>
  <si>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</si>
  <si>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</si>
  <si>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</si>
  <si>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</si>
  <si>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</si>
  <si>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</si>
  <si>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</si>
  <si>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</si>
  <si>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</si>
  <si>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</si>
  <si>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</si>
  <si>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</si>
  <si>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</si>
  <si>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</si>
  <si>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</si>
  <si>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</si>
  <si>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</si>
  <si>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</si>
  <si>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</si>
  <si>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</si>
  <si>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</si>
  <si>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</si>
  <si>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</si>
  <si>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</si>
  <si>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</si>
  <si>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</si>
  <si>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</si>
  <si>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</si>
  <si>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</si>
  <si>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</si>
  <si>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</si>
  <si>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</si>
  <si>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</si>
  <si>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</si>
  <si>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</si>
  <si>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</si>
  <si>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</si>
  <si>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</si>
  <si>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</si>
  <si>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</si>
  <si>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</si>
  <si>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</si>
  <si>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</si>
  <si>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</si>
  <si>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</si>
  <si>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</si>
  <si>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</si>
  <si>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</si>
  <si>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</si>
  <si>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</si>
  <si>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</si>
  <si>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</si>
  <si>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</si>
  <si>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</si>
  <si>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</si>
  <si>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</si>
  <si>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</si>
  <si>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</si>
  <si>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</si>
  <si>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</si>
  <si>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</si>
  <si>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</si>
  <si>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</si>
  <si>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</si>
  <si>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</si>
  <si>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</si>
  <si>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</si>
  <si>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</si>
  <si>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</si>
  <si>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</si>
  <si>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</si>
  <si>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</si>
  <si>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</si>
  <si>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</si>
  <si>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</si>
  <si>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</si>
  <si>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</si>
  <si>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</si>
  <si>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</si>
  <si>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</si>
  <si>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</si>
  <si>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</si>
  <si>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</si>
  <si>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</si>
  <si>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</si>
  <si>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</si>
  <si>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</si>
  <si>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</si>
  <si>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</si>
  <si>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</si>
  <si>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</si>
  <si>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</si>
  <si>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</si>
  <si>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</si>
  <si>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</si>
  <si>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</si>
  <si>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</si>
  <si>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</si>
  <si>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</si>
  <si>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</si>
  <si>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</si>
  <si>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</si>
  <si>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</si>
  <si>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</si>
  <si>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</si>
  <si>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</si>
  <si>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</si>
  <si>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</si>
  <si>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</si>
  <si>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</si>
  <si>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</si>
  <si>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</si>
  <si>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</si>
  <si>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</si>
  <si>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</si>
  <si>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</si>
  <si>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</si>
  <si>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</si>
  <si>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</si>
  <si>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</si>
  <si>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</si>
  <si>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</si>
  <si>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</si>
  <si>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</si>
  <si>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</si>
  <si>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</si>
  <si>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</si>
  <si>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</si>
  <si>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</si>
  <si>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</si>
  <si>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</si>
  <si>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</si>
  <si>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</si>
  <si>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</si>
  <si>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</si>
  <si>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</si>
  <si>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</si>
  <si>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</si>
  <si>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</si>
  <si>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</si>
  <si>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</si>
  <si>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</si>
  <si>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</si>
  <si>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</si>
  <si>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</si>
  <si>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</si>
  <si>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</si>
  <si>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</si>
  <si>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</si>
  <si>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</si>
  <si>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</si>
  <si>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</si>
  <si>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</si>
  <si>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</si>
  <si>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</si>
  <si>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</si>
  <si>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</si>
  <si>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</si>
  <si>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</si>
  <si>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</si>
  <si>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</si>
  <si>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</si>
  <si>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</si>
  <si>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</si>
  <si>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</si>
  <si>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</si>
  <si>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</si>
  <si>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</si>
  <si>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</si>
  <si>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</si>
  <si>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</si>
  <si>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</si>
  <si>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</si>
  <si>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</si>
  <si>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</si>
  <si>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</si>
  <si>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</si>
  <si>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</si>
  <si>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</si>
  <si>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</si>
  <si>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</si>
  <si>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</si>
  <si>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</si>
  <si>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</si>
  <si>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</si>
  <si>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</si>
  <si>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</si>
  <si>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</si>
  <si>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</si>
  <si>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</si>
  <si>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</si>
  <si>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</si>
  <si>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</si>
  <si>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</si>
  <si>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</si>
  <si>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</si>
  <si>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</si>
  <si>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</si>
  <si>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</si>
  <si>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</si>
  <si>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</si>
  <si>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</si>
  <si>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</si>
  <si>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</si>
  <si>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</si>
  <si>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</si>
  <si>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</si>
  <si>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</si>
  <si>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</si>
  <si>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</si>
  <si>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</si>
  <si>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</si>
  <si>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</si>
  <si>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</si>
  <si>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</si>
  <si>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</si>
  <si>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</si>
  <si>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</si>
  <si>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</si>
  <si>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</si>
  <si>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</si>
  <si>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</si>
  <si>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</si>
  <si>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</si>
  <si>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</si>
  <si>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</si>
  <si>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</si>
  <si>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</si>
  <si>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</si>
  <si>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</si>
  <si>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</si>
  <si>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</si>
  <si>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</si>
  <si>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</si>
  <si>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</si>
  <si>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</si>
  <si>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</si>
  <si>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</si>
  <si>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</si>
  <si>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</si>
  <si>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</si>
  <si>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</si>
  <si>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</si>
  <si>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</si>
  <si>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</si>
  <si>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</si>
  <si>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</si>
  <si>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</si>
  <si>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</si>
  <si>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</si>
  <si>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</si>
  <si>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</si>
  <si>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</si>
  <si>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</si>
  <si>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</si>
  <si>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</si>
  <si>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</si>
  <si>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</si>
  <si>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</si>
  <si>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</si>
  <si>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</si>
  <si>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</si>
  <si>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</si>
  <si>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</si>
  <si>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</si>
  <si>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</si>
  <si>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</si>
  <si>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</si>
  <si>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</si>
  <si>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</si>
  <si>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</si>
  <si>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</si>
  <si>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</si>
  <si>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</si>
  <si>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</si>
  <si>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</si>
  <si>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</si>
  <si>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</si>
  <si>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</si>
  <si>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</si>
  <si>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</si>
  <si>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</si>
  <si>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</si>
  <si>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</si>
  <si>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</si>
  <si>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</si>
  <si>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</si>
  <si>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</si>
  <si>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</si>
  <si>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</si>
  <si>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</si>
  <si>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</si>
  <si>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</si>
  <si>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</si>
  <si>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</si>
  <si>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</si>
  <si>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</si>
  <si>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</si>
  <si>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</si>
  <si>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</si>
  <si>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</si>
  <si>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</si>
  <si>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</si>
  <si>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</si>
  <si>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</si>
  <si>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</si>
  <si>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</si>
  <si>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</si>
  <si>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</si>
  <si>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</si>
  <si>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</si>
  <si>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</si>
  <si>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</si>
  <si>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</si>
  <si>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</si>
  <si>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</si>
  <si>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</si>
  <si>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</si>
  <si>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</si>
  <si>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</si>
  <si>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</si>
  <si>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</si>
  <si>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</si>
  <si>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</si>
  <si>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</si>
  <si>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</si>
  <si>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</si>
  <si>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</si>
  <si>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</si>
  <si>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</si>
  <si>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</si>
  <si>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</si>
  <si>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</si>
  <si>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</si>
  <si>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</si>
  <si>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</si>
  <si>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</si>
  <si>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</si>
  <si>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</si>
  <si>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</si>
  <si>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</si>
  <si>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</si>
  <si>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</si>
  <si>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</si>
  <si>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</si>
  <si>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</si>
  <si>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</si>
  <si>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</si>
  <si>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</si>
  <si>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</si>
  <si>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</si>
  <si>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</si>
  <si>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</si>
  <si>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</si>
  <si>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</si>
  <si>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</si>
  <si>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</si>
  <si>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</si>
  <si>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</si>
  <si>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</si>
  <si>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</si>
  <si>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</si>
  <si>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</si>
  <si>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</si>
  <si>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</si>
  <si>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</si>
  <si>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</si>
  <si>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</si>
  <si>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</si>
  <si>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</si>
  <si>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</si>
  <si>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</si>
  <si>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</si>
  <si>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</si>
  <si>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</si>
  <si>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</si>
  <si>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</si>
  <si>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</si>
  <si>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</si>
  <si>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</si>
  <si>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</si>
  <si>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</si>
  <si>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</si>
  <si>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</si>
  <si>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</si>
  <si>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</si>
  <si>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</si>
  <si>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</si>
  <si>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</si>
  <si>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</si>
  <si>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</si>
  <si>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</si>
  <si>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</si>
  <si>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</si>
  <si>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</si>
  <si>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</si>
  <si>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</si>
  <si>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</si>
  <si>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</si>
  <si>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</si>
  <si>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</si>
  <si>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</si>
  <si>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</si>
  <si>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</si>
  <si>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</si>
  <si>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</si>
  <si>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</si>
  <si>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</si>
  <si>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</si>
  <si>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</si>
  <si>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</si>
  <si>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</si>
  <si>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</si>
  <si>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</si>
  <si>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</si>
  <si>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</si>
  <si>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</si>
  <si>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</si>
  <si>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</si>
  <si>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</si>
  <si>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</si>
  <si>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</si>
  <si>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</si>
  <si>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</si>
  <si>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</si>
  <si>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</si>
  <si>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</si>
  <si>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</si>
  <si>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</si>
  <si>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</si>
  <si>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</si>
  <si>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</si>
  <si>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</si>
  <si>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</si>
  <si>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</si>
  <si>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</si>
  <si>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</si>
  <si>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</si>
  <si>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</si>
  <si>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</si>
  <si>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</si>
  <si>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</si>
  <si>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</si>
  <si>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</si>
  <si>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</si>
  <si>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</si>
  <si>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</si>
  <si>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</si>
  <si>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</si>
  <si>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</si>
  <si>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</si>
  <si>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</si>
  <si>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</si>
  <si>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</si>
  <si>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</si>
  <si>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</si>
  <si>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</si>
  <si>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</si>
  <si>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</si>
  <si>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</si>
  <si>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</si>
  <si>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</si>
  <si>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</si>
  <si>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</si>
  <si>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</si>
  <si>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</si>
  <si>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</si>
  <si>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</si>
  <si>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</si>
  <si>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</si>
  <si>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</si>
  <si>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</si>
  <si>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</si>
  <si>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</si>
  <si>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</si>
  <si>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</si>
  <si>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</si>
  <si>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</si>
  <si>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</si>
  <si>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</si>
  <si>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</si>
  <si>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</si>
  <si>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</si>
  <si>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</si>
  <si>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</si>
  <si>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</si>
  <si>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</si>
  <si>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</si>
  <si>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</si>
  <si>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</si>
  <si>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</si>
  <si>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</si>
  <si>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</si>
  <si>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</si>
  <si>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</si>
  <si>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</si>
  <si>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</si>
  <si>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</si>
  <si>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</si>
  <si>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</si>
  <si>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</si>
  <si>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</si>
  <si>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</si>
  <si>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</si>
  <si>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</si>
  <si>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</si>
  <si>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</si>
  <si>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</si>
  <si>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</si>
  <si>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</si>
  <si>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</si>
  <si>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</si>
  <si>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</si>
  <si>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</si>
  <si>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</si>
  <si>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</si>
  <si>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</si>
  <si>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</si>
  <si>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</si>
  <si>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</si>
  <si>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</si>
  <si>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</si>
  <si>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</si>
  <si>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</si>
  <si>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</si>
  <si>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</si>
  <si>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</si>
  <si>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</si>
  <si>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</si>
  <si>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</si>
  <si>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</si>
  <si>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</si>
  <si>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</si>
  <si>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</si>
  <si>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</si>
  <si>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</si>
  <si>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</si>
  <si>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</si>
  <si>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</si>
  <si>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</si>
  <si>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</si>
  <si>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</si>
  <si>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</si>
  <si>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</si>
  <si>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</si>
  <si>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</si>
  <si>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</si>
  <si>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</si>
  <si>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</si>
  <si>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</si>
  <si>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</si>
  <si>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</si>
  <si>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</si>
  <si>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</si>
  <si>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</si>
  <si>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</si>
  <si>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</si>
  <si>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</si>
  <si>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</si>
  <si>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</si>
  <si>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</si>
  <si>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</si>
  <si>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</si>
  <si>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</si>
  <si>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</si>
  <si>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</si>
  <si>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</si>
  <si>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</si>
  <si>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</si>
  <si>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</si>
  <si>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</si>
  <si>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</si>
  <si>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</si>
  <si>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</si>
  <si>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</si>
  <si>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</si>
  <si>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</si>
  <si>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</si>
  <si>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</si>
  <si>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</si>
  <si>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</si>
  <si>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</si>
  <si>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</si>
  <si>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</si>
  <si>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</si>
  <si>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</si>
  <si>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</si>
  <si>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</si>
  <si>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</si>
  <si>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</si>
  <si>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</si>
  <si>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</si>
  <si>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</si>
  <si>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</si>
  <si>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</si>
  <si>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</si>
  <si>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</si>
  <si>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</si>
  <si>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</si>
  <si>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</si>
  <si>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</si>
  <si>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</si>
  <si>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</si>
  <si>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</si>
  <si>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</si>
  <si>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</si>
  <si>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</si>
  <si>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</si>
  <si>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</si>
  <si>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</si>
  <si>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</si>
  <si>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</si>
  <si>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</si>
  <si>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</si>
  <si>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</si>
  <si>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</si>
  <si>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</si>
  <si>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</si>
  <si>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</si>
  <si>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</si>
  <si>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</si>
  <si>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</si>
  <si>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</si>
  <si>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</si>
  <si>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</si>
  <si>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</si>
  <si>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</si>
  <si>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</si>
  <si>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</si>
  <si>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</si>
  <si>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</si>
  <si>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</si>
  <si>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</si>
  <si>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</si>
  <si>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</si>
  <si>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</si>
  <si>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</si>
  <si>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</si>
  <si>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</si>
  <si>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</si>
  <si>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</si>
  <si>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</si>
  <si>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</si>
  <si>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</si>
  <si>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</si>
  <si>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</si>
  <si>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</si>
  <si>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</si>
  <si>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</si>
  <si>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</si>
  <si>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</si>
  <si>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</si>
  <si>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</si>
  <si>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</si>
  <si>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</si>
  <si>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</si>
  <si>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</si>
  <si>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</si>
  <si>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</si>
  <si>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</si>
  <si>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</si>
  <si>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</si>
  <si>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</si>
  <si>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</si>
  <si>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</si>
  <si>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</si>
  <si>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</si>
  <si>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</si>
  <si>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</si>
  <si>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</si>
  <si>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</si>
  <si>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</si>
  <si>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</si>
  <si>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</si>
  <si>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</si>
  <si>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</si>
  <si>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</si>
  <si>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</si>
  <si>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</si>
  <si>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</si>
  <si>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</si>
  <si>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</si>
  <si>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</si>
  <si>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</si>
  <si>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</si>
  <si>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</si>
  <si>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</si>
  <si>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</si>
  <si>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</si>
  <si>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</si>
  <si>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</si>
  <si>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</si>
  <si>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</si>
  <si>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</si>
  <si>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</si>
  <si>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</si>
  <si>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</si>
  <si>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</si>
  <si>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</si>
  <si>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</si>
  <si>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</si>
  <si>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</si>
  <si>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</si>
  <si>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</si>
  <si>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</si>
  <si>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</si>
  <si>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</si>
  <si>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</si>
  <si>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</si>
  <si>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</si>
  <si>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</si>
  <si>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</si>
  <si>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</si>
  <si>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</si>
  <si>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</si>
  <si>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</si>
  <si>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</si>
  <si>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</si>
  <si>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</si>
  <si>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</si>
  <si>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</si>
  <si>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</si>
  <si>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</si>
  <si>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</si>
  <si>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</si>
  <si>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</si>
  <si>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</si>
  <si>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</si>
  <si>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</si>
  <si>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</si>
  <si>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</si>
  <si>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</si>
  <si>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</si>
  <si>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</si>
  <si>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</si>
  <si>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</si>
  <si>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</si>
  <si>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</si>
  <si>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</si>
  <si>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</si>
  <si>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</si>
  <si>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</si>
  <si>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</si>
  <si>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</si>
  <si>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</si>
  <si>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</si>
  <si>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</si>
  <si>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</si>
  <si>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</si>
  <si>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</si>
  <si>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</si>
  <si>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</si>
  <si>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</si>
  <si>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</si>
  <si>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</si>
  <si>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</si>
  <si>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</si>
  <si>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</si>
  <si>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</si>
  <si>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</si>
  <si>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</si>
  <si>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</si>
  <si>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</si>
  <si>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</si>
  <si>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</si>
  <si>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</si>
  <si>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</si>
  <si>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</si>
  <si>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</si>
  <si>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</si>
  <si>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</si>
  <si>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</si>
  <si>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</si>
  <si>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</si>
  <si>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</si>
  <si>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</si>
  <si>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</si>
  <si>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</si>
  <si>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</si>
  <si>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</si>
  <si>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</si>
  <si>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</si>
  <si>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</si>
  <si>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</si>
  <si>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</si>
  <si>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</si>
  <si>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</si>
  <si>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</si>
  <si>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</si>
  <si>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</si>
  <si>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</si>
  <si>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</si>
  <si>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</si>
  <si>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</si>
  <si>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</si>
  <si>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</si>
  <si>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</si>
  <si>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</si>
  <si>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</si>
  <si>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</si>
  <si>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</si>
  <si>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</si>
  <si>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</si>
  <si>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</si>
  <si>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</si>
  <si>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</si>
  <si>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</si>
  <si>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</si>
  <si>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</si>
  <si>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</si>
  <si>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</si>
  <si>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</si>
  <si>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</si>
  <si>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</si>
  <si>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</si>
  <si>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</si>
  <si>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</si>
  <si>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</si>
  <si>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</si>
  <si>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</si>
  <si>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</si>
  <si>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</si>
  <si>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</si>
  <si>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</si>
  <si>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</si>
  <si>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</si>
  <si>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</si>
  <si>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</si>
  <si>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</si>
  <si>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</si>
  <si>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</si>
  <si>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</si>
  <si>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</si>
  <si>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</si>
  <si>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</si>
  <si>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</si>
  <si>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</si>
  <si>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</si>
  <si>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</si>
  <si>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</si>
  <si>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</si>
  <si>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</si>
  <si>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</si>
  <si>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</si>
  <si>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</si>
  <si>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</si>
  <si>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</si>
  <si>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</si>
  <si>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</si>
  <si>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</si>
  <si>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</si>
  <si>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</si>
  <si>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</si>
  <si>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</si>
  <si>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</si>
  <si>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</si>
  <si>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</si>
  <si>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</si>
  <si>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</si>
  <si>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</si>
  <si>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</si>
  <si>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</si>
  <si>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</si>
  <si>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</si>
  <si>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</si>
  <si>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</si>
  <si>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</si>
  <si>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</si>
  <si>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</si>
  <si>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</si>
  <si>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</si>
  <si>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</si>
  <si>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</si>
  <si>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</si>
  <si>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</si>
  <si>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</si>
  <si>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</si>
  <si>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</si>
  <si>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</si>
  <si>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</si>
  <si>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</si>
  <si>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</si>
  <si>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</si>
  <si>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</si>
  <si>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</si>
  <si>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</si>
  <si>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</si>
  <si>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</si>
  <si>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</si>
  <si>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</si>
  <si>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</si>
  <si>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</si>
  <si>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</si>
  <si>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</si>
  <si>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</si>
  <si>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</si>
  <si>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</si>
  <si>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</si>
  <si>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</si>
  <si>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</si>
  <si>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</si>
  <si>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</si>
  <si>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</si>
  <si>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</si>
  <si>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</si>
  <si>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</si>
  <si>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</si>
  <si>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</si>
  <si>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</si>
  <si>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</si>
  <si>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</si>
  <si>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</si>
  <si>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</si>
  <si>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</si>
  <si>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</si>
  <si>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</si>
  <si>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</si>
  <si>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</si>
  <si>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</si>
  <si>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</si>
  <si>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</si>
  <si>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</si>
  <si>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</si>
  <si>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</si>
  <si>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</si>
  <si>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</si>
  <si>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</si>
  <si>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</si>
  <si>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</si>
  <si>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</si>
  <si>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</si>
  <si>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</si>
  <si>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</si>
  <si>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</si>
  <si>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</si>
  <si>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</si>
  <si>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</si>
  <si>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</si>
  <si>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</si>
  <si>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</si>
  <si>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</si>
  <si>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</si>
  <si>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</si>
  <si>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</si>
  <si>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</si>
  <si>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</si>
  <si>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</si>
  <si>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</si>
  <si>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</si>
  <si>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</si>
  <si>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</si>
  <si>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</si>
  <si>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</si>
  <si>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</si>
  <si>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</si>
  <si>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</si>
  <si>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</si>
  <si>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</si>
  <si>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</si>
  <si>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</si>
  <si>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</si>
  <si>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</si>
  <si>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</si>
  <si>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</si>
  <si>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</si>
  <si>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</si>
  <si>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</si>
  <si>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</si>
  <si>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</si>
  <si>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</si>
  <si>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</si>
  <si>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</si>
  <si>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</si>
  <si>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</si>
  <si>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</si>
  <si>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</si>
  <si>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</si>
  <si>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</si>
  <si>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</si>
  <si>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</si>
  <si>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</si>
  <si>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</si>
  <si>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</si>
  <si>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</si>
  <si>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</si>
  <si>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</si>
  <si>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</si>
  <si>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</si>
  <si>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</si>
  <si>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</si>
  <si>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</si>
  <si>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</si>
  <si>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</si>
  <si>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</si>
  <si>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</si>
  <si>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</si>
  <si>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</si>
  <si>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</si>
  <si>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</si>
  <si>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</si>
  <si>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</si>
  <si>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</si>
  <si>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</si>
  <si>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</si>
  <si>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</si>
  <si>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</si>
  <si>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</si>
  <si>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</si>
  <si>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</si>
  <si>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</si>
  <si>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</si>
  <si>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</si>
  <si>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</si>
  <si>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</si>
  <si>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</si>
  <si>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</si>
  <si>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</si>
  <si>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</si>
  <si>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</si>
  <si>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</si>
  <si>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</si>
  <si>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</si>
  <si>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</si>
  <si>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</si>
  <si>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</si>
  <si>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</si>
  <si>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</si>
  <si>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</si>
  <si>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</si>
  <si>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</si>
  <si>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</si>
  <si>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</si>
  <si>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</si>
  <si>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</si>
  <si>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</si>
  <si>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</si>
  <si>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</si>
  <si>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</si>
  <si>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</si>
  <si>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</si>
  <si>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</si>
  <si>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</si>
  <si>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</si>
  <si>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</si>
  <si>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</si>
  <si>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</si>
  <si>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</si>
  <si>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</si>
  <si>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</si>
  <si>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</si>
  <si>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</si>
  <si>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</si>
  <si>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</si>
  <si>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</si>
  <si>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</si>
  <si>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</si>
  <si>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</si>
  <si>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</si>
  <si>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</si>
  <si>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</si>
  <si>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</si>
  <si>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</si>
  <si>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</si>
  <si>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</si>
  <si>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</si>
  <si>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</si>
  <si>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</si>
  <si>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</si>
  <si>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</si>
  <si>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</si>
  <si>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</si>
  <si>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</si>
  <si>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</si>
  <si>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</si>
  <si>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</si>
  <si>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</si>
  <si>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</si>
  <si>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</si>
  <si>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</si>
  <si>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</si>
  <si>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</si>
  <si>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</si>
  <si>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</si>
  <si>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</si>
  <si>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</si>
  <si>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</si>
  <si>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</si>
  <si>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</si>
  <si>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</si>
  <si>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</si>
  <si>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</si>
  <si>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</si>
  <si>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</si>
  <si>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</si>
  <si>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</si>
  <si>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</si>
  <si>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</si>
  <si>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</si>
  <si>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</si>
  <si>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</si>
  <si>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</si>
  <si>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</si>
  <si>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</si>
  <si>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</si>
  <si>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</si>
  <si>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</si>
  <si>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</si>
  <si>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</si>
  <si>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</si>
  <si>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</si>
  <si>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</si>
  <si>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</si>
  <si>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</si>
  <si>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</si>
  <si>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</si>
  <si>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</si>
  <si>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</si>
  <si>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</si>
  <si>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</si>
  <si>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</si>
  <si>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</si>
  <si>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</si>
  <si>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</si>
  <si>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</si>
  <si>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</si>
  <si>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</si>
  <si>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</si>
  <si>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</si>
  <si>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</si>
  <si>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</si>
  <si>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</si>
  <si>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</si>
  <si>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</si>
  <si>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</si>
  <si>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</si>
  <si>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</si>
  <si>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</si>
  <si>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</si>
  <si>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</si>
  <si>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</si>
  <si>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</si>
  <si>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</si>
  <si>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</si>
  <si>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</si>
  <si>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</si>
  <si>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</si>
  <si>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</si>
  <si>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</si>
  <si>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</si>
  <si>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</si>
  <si>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</si>
  <si>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</si>
  <si>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</si>
  <si>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</si>
  <si>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</si>
  <si>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</si>
  <si>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</si>
  <si>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</si>
  <si>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</si>
  <si>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</si>
  <si>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</si>
  <si>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</si>
  <si>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</si>
  <si>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</si>
  <si>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</si>
  <si>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</si>
  <si>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</si>
  <si>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</si>
  <si>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</si>
  <si>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</si>
  <si>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</si>
  <si>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</si>
  <si>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</si>
  <si>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</si>
  <si>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</si>
  <si>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</si>
  <si>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</si>
  <si>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</si>
  <si>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</si>
  <si>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</si>
  <si>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</si>
  <si>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</si>
  <si>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</si>
  <si>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</si>
  <si>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</si>
  <si>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</si>
  <si>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</si>
  <si>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</si>
  <si>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</si>
  <si>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</si>
  <si>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</si>
  <si>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</si>
  <si>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</si>
  <si>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</si>
  <si>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</si>
  <si>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</si>
  <si>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</si>
  <si>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</si>
  <si>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</si>
  <si>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</si>
  <si>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</si>
  <si>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</si>
  <si>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</si>
  <si>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</si>
  <si>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</si>
  <si>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</si>
  <si>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</si>
  <si>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</si>
  <si>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</si>
  <si>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</si>
  <si>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</si>
  <si>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</si>
  <si>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</si>
  <si>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</si>
  <si>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</si>
  <si>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</si>
  <si>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</si>
  <si>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</si>
  <si>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</si>
  <si>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</si>
  <si>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</si>
  <si>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</si>
  <si>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</si>
  <si>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</si>
  <si>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</si>
  <si>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</si>
  <si>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</si>
  <si>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</si>
  <si>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</si>
  <si>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</si>
  <si>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</si>
  <si>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</si>
  <si>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</si>
  <si>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</si>
  <si>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</si>
  <si>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</si>
  <si>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</si>
  <si>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</si>
  <si>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</si>
  <si>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</si>
  <si>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</si>
  <si>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</si>
  <si>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</si>
  <si>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</si>
  <si>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</si>
  <si>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</si>
  <si>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</si>
  <si>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</si>
  <si>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</si>
  <si>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</si>
  <si>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</si>
  <si>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</si>
  <si>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</si>
  <si>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</si>
  <si>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</si>
  <si>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</si>
  <si>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</si>
  <si>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</si>
  <si>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</si>
  <si>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</si>
  <si>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</si>
  <si>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</si>
  <si>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</si>
  <si>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</si>
  <si>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</si>
  <si>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</si>
  <si>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</si>
  <si>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</si>
  <si>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</si>
  <si>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</si>
  <si>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</si>
  <si>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</si>
  <si>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</si>
  <si>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</si>
  <si>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</si>
  <si>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</si>
  <si>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</si>
  <si>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</si>
  <si>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</si>
  <si>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</si>
  <si>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</si>
  <si>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</si>
  <si>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</si>
  <si>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</si>
  <si>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</si>
  <si>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</si>
  <si>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</si>
  <si>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</si>
  <si>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</si>
  <si>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</si>
  <si>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</si>
  <si>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</si>
  <si>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</si>
  <si>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</si>
  <si>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</si>
  <si>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</si>
  <si>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</si>
  <si>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</si>
  <si>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</si>
  <si>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</si>
  <si>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</si>
  <si>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</si>
  <si>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</si>
  <si>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</si>
  <si>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</si>
  <si>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</si>
  <si>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</si>
  <si>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</si>
  <si>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</si>
  <si>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</si>
  <si>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</si>
  <si>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</si>
  <si>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</si>
  <si>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</si>
  <si>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</si>
  <si>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</si>
  <si>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</si>
  <si>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</si>
  <si>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</si>
  <si>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</si>
  <si>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</si>
  <si>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</si>
  <si>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</si>
  <si>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</si>
  <si>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</si>
  <si>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</si>
  <si>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</si>
  <si>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</si>
  <si>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</si>
  <si>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</si>
  <si>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</si>
  <si>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</si>
  <si>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</si>
  <si>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</si>
  <si>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</si>
  <si>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</si>
  <si>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</si>
  <si>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</si>
  <si>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</si>
  <si>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</si>
  <si>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</si>
  <si>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</si>
  <si>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</si>
  <si>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</si>
  <si>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</si>
  <si>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</si>
  <si>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</si>
  <si>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</si>
  <si>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</si>
  <si>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</si>
  <si>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</si>
  <si>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</si>
  <si>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</si>
  <si>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</si>
  <si>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</si>
  <si>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</si>
  <si>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</si>
  <si>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</si>
  <si>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</si>
  <si>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</si>
  <si>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</si>
  <si>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</si>
  <si>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</si>
  <si>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</si>
  <si>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</si>
  <si>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</si>
  <si>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</si>
  <si>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</si>
  <si>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</si>
  <si>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</si>
  <si>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</si>
  <si>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</si>
  <si>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</si>
  <si>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</si>
  <si>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</si>
  <si>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</si>
  <si>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</si>
  <si>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</si>
  <si>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</si>
  <si>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</si>
  <si>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</si>
  <si>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</si>
  <si>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</si>
  <si>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</si>
  <si>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</si>
  <si>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</si>
  <si>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</si>
  <si>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</si>
  <si>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</si>
  <si>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</si>
  <si>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</si>
  <si>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</si>
  <si>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</si>
  <si>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</si>
  <si>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</si>
  <si>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</si>
  <si>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</si>
  <si>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</si>
  <si>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</si>
  <si>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</si>
  <si>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</si>
  <si>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</si>
  <si>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</si>
  <si>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</si>
  <si>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</si>
  <si>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</si>
  <si>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</si>
  <si>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</si>
  <si>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</si>
  <si>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</si>
  <si>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</si>
  <si>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</si>
  <si>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</si>
  <si>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</si>
  <si>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</si>
  <si>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</si>
  <si>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</si>
  <si>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</si>
  <si>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</si>
  <si>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</si>
  <si>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</si>
  <si>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</si>
  <si>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</si>
  <si>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</si>
  <si>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</si>
  <si>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</si>
  <si>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</si>
  <si>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</si>
  <si>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</si>
  <si>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</si>
  <si>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</si>
  <si>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</si>
  <si>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</si>
  <si>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</si>
  <si>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</si>
  <si>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</si>
  <si>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</si>
  <si>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</si>
  <si>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</si>
  <si>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</si>
  <si>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</si>
  <si>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</si>
  <si>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</si>
  <si>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</si>
  <si>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</si>
  <si>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</si>
  <si>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</si>
  <si>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</si>
  <si>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</si>
  <si>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</si>
  <si>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</si>
  <si>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</si>
  <si>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</si>
  <si>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</si>
  <si>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</si>
  <si>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</si>
  <si>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</si>
  <si>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</si>
  <si>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</si>
  <si>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</si>
  <si>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</si>
  <si>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</si>
  <si>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</si>
  <si>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</si>
  <si>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</si>
  <si>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</si>
  <si>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</si>
  <si>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</si>
  <si>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</si>
  <si>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</si>
  <si>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</si>
  <si>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</si>
  <si>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</si>
  <si>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</si>
  <si>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</si>
  <si>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</si>
  <si>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</si>
  <si>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</si>
  <si>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</si>
  <si>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</si>
  <si>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</si>
  <si>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</si>
  <si>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</si>
  <si>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</si>
  <si>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</si>
  <si>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</si>
  <si>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</si>
  <si>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</si>
  <si>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</si>
  <si>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</si>
  <si>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</si>
  <si>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</si>
  <si>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</si>
  <si>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</si>
  <si>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</si>
  <si>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</si>
  <si>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</si>
  <si>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</si>
  <si>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</si>
  <si>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</si>
  <si>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</si>
  <si>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</si>
  <si>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</si>
  <si>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</si>
  <si>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</si>
  <si>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</si>
  <si>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</si>
  <si>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</si>
  <si>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</si>
  <si>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</si>
  <si>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</si>
  <si>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</si>
  <si>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</si>
  <si>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</si>
  <si>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</si>
  <si>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</si>
  <si>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</si>
  <si>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</si>
  <si>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</si>
  <si>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</si>
  <si>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</si>
  <si>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</si>
  <si>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</si>
  <si>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</si>
  <si>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</si>
  <si>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</si>
  <si>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</si>
  <si>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</si>
  <si>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</si>
  <si>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</si>
  <si>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</si>
  <si>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</si>
  <si>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</si>
  <si>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</si>
  <si>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</si>
  <si>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</si>
  <si>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</si>
  <si>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</si>
  <si>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</si>
  <si>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</si>
  <si>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</si>
  <si>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</si>
  <si>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</si>
  <si>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</si>
  <si>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</si>
  <si>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</si>
  <si>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</si>
  <si>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</si>
  <si>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</si>
  <si>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</si>
  <si>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</si>
  <si>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</si>
  <si>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</si>
  <si>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</si>
  <si>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</si>
  <si>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</si>
  <si>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</si>
  <si>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</si>
  <si>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</si>
  <si>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</si>
  <si>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</si>
  <si>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</si>
  <si>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</si>
  <si>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</si>
  <si>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</si>
  <si>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</si>
  <si>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</si>
  <si>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</si>
  <si>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</si>
  <si>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</si>
  <si>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</si>
  <si>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</si>
  <si>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</si>
  <si>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</si>
  <si>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</si>
  <si>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</si>
  <si>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</si>
  <si>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</si>
  <si>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</si>
  <si>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</si>
  <si>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</si>
  <si>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</si>
  <si>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</si>
  <si>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</si>
  <si>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</si>
  <si>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</si>
  <si>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</si>
  <si>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</si>
  <si>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</si>
  <si>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</si>
  <si>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</si>
  <si>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</si>
  <si>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</si>
  <si>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</si>
  <si>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</si>
  <si>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</si>
  <si>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</si>
  <si>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</si>
  <si>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</si>
  <si>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</si>
  <si>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</si>
  <si>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</si>
  <si>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</si>
  <si>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</si>
  <si>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</si>
  <si>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</si>
  <si>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</si>
  <si>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</si>
  <si>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</si>
  <si>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</si>
  <si>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</si>
  <si>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</si>
  <si>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</si>
  <si>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</si>
  <si>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</si>
  <si>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</si>
  <si>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</si>
  <si>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</si>
  <si>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</si>
  <si>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</si>
  <si>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</si>
  <si>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</si>
  <si>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</si>
  <si>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</si>
  <si>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</si>
  <si>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</si>
  <si>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</si>
  <si>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</si>
  <si>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</si>
  <si>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</si>
  <si>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</si>
  <si>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</si>
  <si>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</si>
  <si>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</si>
  <si>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</si>
  <si>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</si>
  <si>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</si>
  <si>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</si>
  <si>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</si>
  <si>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</si>
  <si>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</si>
  <si>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</si>
  <si>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</si>
  <si>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</si>
  <si>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</si>
  <si>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</si>
  <si>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</si>
  <si>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</si>
  <si>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</si>
  <si>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</si>
  <si>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</si>
  <si>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</si>
  <si>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</si>
  <si>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</si>
  <si>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</si>
  <si>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</si>
  <si>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</si>
  <si>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</si>
  <si>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</si>
  <si>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</si>
  <si>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</si>
  <si>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</si>
  <si>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</si>
  <si>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</si>
  <si>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</si>
  <si>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</si>
  <si>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</si>
  <si>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</si>
  <si>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</si>
  <si>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</si>
  <si>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</si>
  <si>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</si>
  <si>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</si>
  <si>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</si>
  <si>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</si>
  <si>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</si>
  <si>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</si>
  <si>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</si>
  <si>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</si>
  <si>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</si>
  <si>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</si>
  <si>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</si>
  <si>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</si>
  <si>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</si>
  <si>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</si>
  <si>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</si>
  <si>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</si>
  <si>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</si>
  <si>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</si>
  <si>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</si>
  <si>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</si>
  <si>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</si>
  <si>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</si>
  <si>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</si>
  <si>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</si>
  <si>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</si>
  <si>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</si>
  <si>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</si>
  <si>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</si>
  <si>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</si>
  <si>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</si>
  <si>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</si>
  <si>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</si>
  <si>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</si>
  <si>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</si>
  <si>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</si>
  <si>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</si>
  <si>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</si>
  <si>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</si>
  <si>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</si>
  <si>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</si>
  <si>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</si>
  <si>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</si>
  <si>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</si>
  <si>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</si>
  <si>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</si>
  <si>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</si>
  <si>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</si>
  <si>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</si>
  <si>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</si>
  <si>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</si>
  <si>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</si>
  <si>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</si>
  <si>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</si>
  <si>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</si>
  <si>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</si>
  <si>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</si>
  <si>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</si>
  <si>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</si>
  <si>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</si>
  <si>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</si>
  <si>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</si>
  <si>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</si>
  <si>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</si>
  <si>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</si>
  <si>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</si>
  <si>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</si>
  <si>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</si>
  <si>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</si>
  <si>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</si>
  <si>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</si>
  <si>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</si>
  <si>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</si>
  <si>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</si>
  <si>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</si>
  <si>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</si>
  <si>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</si>
  <si>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</si>
  <si>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</si>
  <si>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</si>
  <si>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</si>
  <si>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</si>
  <si>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</si>
  <si>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</si>
  <si>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</si>
  <si>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</si>
  <si>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</si>
  <si>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</si>
  <si>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</si>
  <si>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</si>
  <si>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</si>
  <si>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</si>
  <si>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</si>
  <si>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</si>
  <si>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</si>
  <si>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</si>
  <si>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</si>
  <si>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</si>
  <si>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</si>
  <si>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</si>
  <si>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</si>
  <si>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</si>
  <si>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</si>
  <si>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</si>
  <si>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</si>
  <si>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</si>
  <si>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</si>
  <si>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</si>
  <si>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</si>
  <si>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</si>
  <si>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</si>
  <si>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</si>
  <si>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</si>
  <si>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</si>
  <si>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</si>
  <si>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</si>
  <si>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</si>
  <si>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</si>
  <si>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</si>
  <si>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</si>
  <si>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</si>
  <si>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</si>
  <si>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</si>
  <si>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</si>
  <si>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</si>
  <si>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</si>
  <si>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</si>
  <si>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</si>
  <si>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</si>
  <si>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</si>
  <si>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</si>
  <si>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</si>
  <si>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</si>
  <si>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</si>
  <si>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</si>
  <si>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</si>
  <si>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</si>
  <si>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</si>
  <si>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</si>
  <si>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</si>
  <si>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</si>
  <si>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</si>
  <si>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</si>
  <si>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</si>
  <si>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</si>
  <si>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</si>
  <si>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</si>
  <si>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</si>
  <si>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</si>
  <si>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</si>
  <si>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</si>
  <si>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</si>
  <si>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</si>
  <si>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</si>
  <si>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</si>
  <si>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</si>
  <si>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</si>
  <si>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</si>
  <si>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</si>
  <si>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</si>
  <si>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</si>
  <si>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</si>
  <si>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</si>
  <si>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</si>
  <si>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</si>
  <si>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</si>
  <si>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</si>
  <si>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</si>
  <si>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</si>
  <si>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</si>
  <si>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</si>
  <si>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</si>
  <si>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</si>
  <si>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</si>
  <si>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</si>
  <si>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</si>
  <si>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</si>
  <si>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</si>
  <si>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</si>
  <si>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</si>
  <si>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</si>
  <si>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</si>
  <si>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</si>
  <si>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</si>
  <si>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</si>
  <si>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</si>
  <si>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</si>
  <si>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</si>
  <si>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</si>
  <si>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</si>
  <si>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</si>
  <si>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</si>
  <si>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</si>
  <si>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</si>
  <si>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</si>
  <si>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</si>
  <si>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</si>
  <si>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</si>
  <si>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</si>
  <si>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</si>
  <si>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</si>
  <si>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</si>
  <si>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</si>
  <si>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</si>
  <si>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</si>
  <si>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</si>
  <si>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</si>
  <si>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</si>
  <si>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</si>
  <si>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</si>
  <si>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</si>
  <si>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</si>
  <si>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</si>
  <si>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</si>
  <si>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</si>
  <si>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</si>
  <si>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</si>
  <si>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</si>
  <si>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</si>
  <si>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</si>
  <si>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</si>
  <si>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</si>
  <si>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</si>
  <si>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</si>
  <si>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</si>
  <si>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</si>
  <si>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</si>
  <si>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</si>
  <si>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</si>
  <si>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</si>
  <si>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</si>
  <si>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</si>
  <si>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</si>
  <si>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</si>
  <si>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</si>
  <si>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</si>
  <si>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</si>
  <si>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</si>
  <si>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</si>
  <si>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</si>
  <si>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</si>
  <si>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</si>
  <si>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</si>
  <si>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</si>
  <si>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</si>
  <si>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</si>
  <si>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</si>
  <si>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</si>
  <si>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</si>
  <si>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</si>
  <si>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</si>
  <si>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</si>
  <si>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</si>
  <si>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</si>
  <si>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</si>
  <si>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</si>
  <si>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</si>
  <si>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</si>
  <si>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</si>
  <si>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</si>
  <si>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</si>
  <si>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</si>
  <si>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</si>
  <si>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</si>
  <si>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</si>
  <si>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</si>
  <si>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</si>
  <si>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</si>
  <si>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</si>
  <si>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</si>
  <si>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</si>
  <si>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</si>
  <si>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</si>
  <si>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</si>
  <si>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</si>
  <si>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</si>
  <si>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</si>
  <si>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</si>
  <si>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</si>
  <si>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</si>
  <si>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</si>
  <si>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</si>
  <si>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</si>
  <si>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</si>
  <si>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</si>
  <si>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</si>
  <si>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</si>
  <si>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</si>
  <si>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</si>
  <si>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</si>
  <si>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</si>
  <si>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</si>
  <si>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</si>
  <si>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</si>
  <si>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</si>
  <si>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</si>
  <si>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</si>
  <si>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</si>
  <si>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</si>
  <si>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</si>
  <si>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</si>
  <si>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</si>
  <si>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</si>
  <si>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</si>
  <si>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</si>
  <si>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</si>
  <si>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</si>
  <si>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</si>
  <si>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</si>
  <si>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</si>
  <si>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</si>
  <si>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</si>
  <si>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</si>
  <si>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</si>
  <si>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</si>
  <si>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</si>
  <si>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</si>
  <si>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</si>
  <si>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</si>
  <si>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</si>
  <si>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</si>
  <si>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</si>
  <si>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</si>
  <si>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</si>
  <si>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</si>
  <si>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</si>
  <si>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</si>
  <si>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</si>
  <si>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</si>
  <si>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</si>
  <si>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</si>
  <si>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</si>
  <si>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</si>
  <si>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</si>
  <si>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</si>
  <si>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</si>
  <si>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</si>
  <si>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</si>
  <si>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</si>
  <si>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</si>
  <si>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</si>
  <si>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</si>
  <si>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</si>
  <si>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</si>
  <si>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</si>
  <si>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</si>
  <si>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</si>
  <si>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</si>
  <si>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</si>
  <si>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</si>
  <si>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</si>
  <si>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</si>
  <si>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</si>
  <si>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</si>
  <si>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</si>
  <si>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</si>
  <si>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</si>
  <si>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</si>
  <si>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</si>
  <si>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</si>
  <si>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</si>
  <si>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</si>
  <si>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</si>
  <si>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</si>
  <si>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</si>
  <si>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</si>
  <si>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</si>
  <si>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</si>
  <si>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</si>
  <si>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</si>
  <si>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</si>
  <si>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</si>
  <si>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</si>
  <si>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</si>
  <si>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</si>
  <si>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</si>
  <si>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</si>
  <si>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</si>
  <si>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</si>
  <si>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</si>
  <si>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</si>
  <si>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</si>
  <si>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</si>
  <si>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</si>
  <si>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</si>
  <si>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</si>
  <si>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</si>
  <si>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</si>
  <si>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</si>
  <si>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</si>
  <si>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</si>
  <si>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</si>
  <si>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</si>
  <si>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</si>
  <si>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</si>
  <si>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</si>
  <si>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</si>
  <si>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</si>
  <si>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</si>
  <si>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</si>
  <si>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</si>
  <si>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</si>
  <si>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</si>
  <si>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</si>
  <si>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</si>
  <si>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</si>
  <si>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</si>
  <si>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</si>
  <si>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</si>
  <si>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</si>
  <si>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</si>
  <si>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</si>
  <si>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</si>
  <si>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</si>
  <si>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</si>
  <si>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</si>
  <si>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</si>
  <si>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</si>
  <si>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</si>
  <si>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</si>
  <si>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</si>
  <si>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</si>
  <si>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</si>
  <si>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</si>
  <si>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</si>
  <si>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</si>
  <si>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</si>
  <si>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</si>
  <si>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</si>
  <si>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</si>
  <si>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</si>
  <si>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</si>
  <si>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</si>
  <si>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</si>
  <si>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</si>
  <si>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</si>
  <si>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</si>
  <si>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</si>
  <si>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</si>
  <si>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</si>
  <si>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</si>
  <si>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</si>
  <si>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</si>
  <si>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</si>
  <si>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</si>
  <si>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</si>
  <si>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</si>
  <si>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</si>
  <si>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</si>
  <si>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</si>
  <si>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</si>
  <si>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</si>
  <si>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</si>
  <si>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</si>
  <si>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</si>
  <si>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</si>
  <si>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</si>
  <si>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</si>
  <si>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</si>
  <si>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</si>
  <si>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</si>
  <si>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</si>
  <si>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</si>
  <si>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</si>
  <si>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</si>
  <si>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</si>
  <si>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</si>
  <si>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</si>
  <si>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</si>
  <si>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</si>
  <si>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</si>
  <si>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</si>
  <si>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</si>
  <si>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</si>
  <si>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</si>
  <si>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</si>
  <si>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</si>
  <si>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</si>
  <si>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</si>
  <si>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</si>
  <si>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</si>
  <si>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</si>
  <si>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</si>
  <si>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</si>
  <si>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</si>
  <si>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</si>
  <si>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</si>
  <si>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</si>
  <si>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</si>
  <si>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</si>
  <si>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</si>
  <si>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</si>
  <si>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</si>
  <si>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</si>
  <si>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</si>
  <si>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</si>
  <si>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</si>
  <si>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</si>
  <si>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</si>
  <si>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</si>
  <si>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</si>
  <si>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</si>
  <si>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</si>
  <si>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</si>
  <si>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</si>
  <si>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</si>
  <si>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</si>
  <si>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</si>
  <si>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</si>
  <si>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</si>
  <si>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</si>
  <si>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</si>
  <si>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</si>
  <si>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</si>
  <si>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</si>
  <si>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</si>
  <si>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</si>
  <si>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</si>
  <si>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</si>
  <si>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</si>
  <si>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</si>
  <si>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</si>
  <si>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</si>
  <si>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</si>
  <si>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</si>
  <si>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</si>
  <si>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</si>
  <si>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</si>
  <si>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</si>
  <si>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</si>
  <si>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</si>
  <si>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</si>
  <si>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</si>
  <si>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</si>
  <si>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</si>
  <si>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</si>
  <si>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</si>
  <si>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</si>
  <si>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</si>
  <si>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</si>
  <si>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</si>
  <si>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</si>
  <si>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</si>
  <si>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</si>
  <si>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</si>
  <si>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</si>
  <si>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</si>
  <si>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</si>
  <si>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</si>
  <si>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</si>
  <si>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</si>
  <si>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</si>
  <si>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</si>
  <si>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</si>
  <si>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</si>
  <si>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</si>
  <si>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</si>
  <si>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</si>
  <si>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</si>
  <si>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</si>
  <si>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</si>
  <si>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</si>
  <si>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</si>
  <si>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</si>
  <si>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</si>
  <si>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</si>
  <si>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</si>
  <si>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</si>
  <si>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</si>
  <si>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</si>
  <si>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</si>
  <si>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</si>
  <si>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</si>
  <si>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</si>
  <si>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</si>
  <si>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</si>
  <si>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</si>
  <si>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</si>
  <si>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</si>
  <si>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</si>
  <si>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</si>
  <si>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</si>
  <si>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</si>
  <si>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</si>
  <si>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</si>
  <si>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</si>
  <si>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</si>
  <si>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</si>
  <si>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</si>
  <si>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</si>
  <si>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</si>
  <si>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</si>
  <si>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</si>
  <si>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</si>
  <si>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</si>
  <si>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</si>
  <si>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</si>
  <si>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</si>
  <si>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</si>
  <si>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</si>
  <si>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</si>
  <si>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</si>
  <si>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</si>
  <si>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</si>
  <si>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</si>
  <si>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</si>
  <si>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</si>
  <si>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</si>
  <si>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</si>
  <si>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</si>
  <si>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</si>
  <si>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</si>
  <si>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</si>
  <si>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</si>
  <si>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</si>
  <si>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</si>
  <si>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</si>
  <si>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</si>
  <si>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</si>
  <si>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</si>
  <si>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</si>
  <si>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</si>
  <si>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</si>
  <si>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</si>
  <si>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</si>
  <si>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</si>
  <si>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</si>
  <si>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</si>
  <si>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</si>
  <si>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</si>
  <si>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</si>
  <si>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</si>
  <si>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</si>
  <si>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</si>
  <si>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</si>
  <si>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</si>
  <si>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</si>
  <si>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</si>
  <si>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</si>
  <si>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</si>
  <si>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</si>
  <si>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</si>
  <si>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</si>
  <si>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</si>
  <si>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</si>
  <si>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</si>
  <si>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</si>
  <si>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</si>
  <si>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</si>
  <si>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</si>
  <si>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</si>
  <si>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</si>
  <si>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</si>
  <si>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</si>
  <si>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</si>
  <si>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</si>
  <si>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</si>
  <si>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</si>
  <si>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</si>
  <si>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</si>
  <si>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</si>
  <si>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</si>
  <si>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</si>
  <si>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</si>
  <si>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</si>
  <si>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</si>
  <si>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</si>
  <si>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</si>
  <si>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</si>
  <si>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</si>
  <si>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</si>
  <si>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</si>
  <si>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</si>
  <si>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</si>
  <si>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</si>
  <si>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</si>
  <si>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</si>
  <si>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</si>
  <si>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</si>
  <si>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</si>
  <si>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</si>
  <si>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</si>
  <si>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</si>
  <si>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</si>
  <si>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</si>
  <si>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</si>
  <si>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</si>
  <si>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</si>
  <si>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</si>
  <si>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</si>
  <si>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</si>
  <si>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</si>
  <si>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</si>
  <si>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</si>
  <si>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</si>
  <si>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</si>
  <si>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</si>
  <si>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</si>
  <si>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</si>
  <si>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</si>
  <si>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</si>
  <si>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</si>
  <si>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</si>
  <si>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</si>
  <si>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</si>
  <si>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</si>
  <si>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</si>
  <si>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</si>
  <si>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</si>
  <si>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</si>
  <si>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</si>
  <si>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</si>
  <si>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</si>
  <si>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</si>
  <si>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</si>
  <si>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</si>
  <si>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</si>
  <si>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</si>
  <si>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</si>
  <si>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</si>
  <si>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</si>
  <si>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</si>
  <si>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</si>
  <si>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</si>
  <si>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</si>
  <si>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</si>
  <si>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</si>
  <si>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</si>
  <si>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</si>
  <si>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</si>
  <si>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</si>
  <si>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</si>
  <si>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</si>
  <si>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</si>
  <si>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</si>
  <si>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</si>
  <si>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</si>
  <si>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</si>
  <si>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</si>
  <si>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</si>
  <si>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</si>
  <si>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</si>
  <si>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</si>
  <si>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</si>
  <si>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</si>
  <si>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</si>
  <si>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</si>
  <si>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</si>
  <si>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</si>
  <si>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</si>
  <si>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</si>
  <si>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</si>
  <si>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</si>
  <si>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</si>
  <si>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</si>
  <si>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</si>
  <si>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</si>
  <si>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</si>
  <si>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</si>
  <si>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</si>
  <si>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</si>
  <si>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</si>
  <si>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</si>
  <si>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</si>
  <si>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</si>
  <si>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</si>
  <si>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</si>
  <si>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</si>
  <si>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</si>
  <si>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</si>
  <si>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</si>
  <si>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</si>
  <si>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</si>
  <si>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</si>
  <si>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</si>
  <si>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</si>
  <si>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</si>
  <si>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</si>
  <si>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</si>
  <si>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</si>
  <si>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</si>
  <si>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</si>
  <si>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</si>
  <si>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</si>
  <si>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</si>
  <si>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</si>
  <si>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</si>
  <si>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</si>
  <si>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</si>
  <si>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</si>
  <si>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</si>
  <si>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</si>
  <si>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</si>
  <si>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</si>
  <si>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</si>
  <si>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</si>
  <si>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</si>
  <si>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</si>
  <si>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</si>
  <si>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</si>
  <si>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</si>
  <si>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</si>
  <si>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</si>
  <si>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</si>
  <si>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</si>
  <si>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</si>
  <si>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</si>
  <si>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</si>
  <si>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</si>
  <si>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</si>
  <si>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</si>
  <si>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</si>
  <si>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</si>
  <si>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</si>
  <si>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</si>
  <si>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</si>
  <si>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</si>
  <si>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</si>
  <si>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</si>
  <si>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</si>
  <si>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</si>
  <si>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</si>
  <si>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</si>
  <si>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</si>
  <si>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</si>
  <si>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</si>
  <si>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</si>
  <si>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</si>
  <si>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</si>
  <si>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</si>
  <si>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</si>
  <si>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</si>
  <si>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</si>
  <si>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</si>
  <si>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</si>
  <si>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</si>
  <si>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</si>
  <si>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</si>
  <si>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</si>
  <si>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</si>
  <si>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</si>
  <si>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</si>
  <si>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</si>
  <si>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</si>
  <si>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</si>
  <si>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</si>
  <si>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</si>
  <si>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</si>
  <si>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</si>
  <si>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</si>
  <si>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</si>
  <si>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</si>
  <si>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</si>
  <si>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</si>
  <si>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</si>
  <si>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</si>
  <si>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</si>
  <si>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</si>
  <si>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</si>
  <si>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</si>
  <si>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</si>
  <si>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</si>
  <si>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</si>
  <si>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</si>
  <si>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</si>
  <si>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</si>
  <si>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</si>
  <si>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</si>
  <si>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</si>
  <si>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</si>
  <si>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</si>
  <si>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</si>
  <si>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</si>
  <si>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</si>
  <si>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</si>
  <si>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</si>
  <si>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</si>
  <si>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</si>
  <si>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</si>
  <si>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</si>
  <si>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</si>
  <si>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</si>
  <si>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</si>
  <si>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</si>
  <si>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</si>
  <si>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</si>
  <si>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</si>
  <si>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</si>
  <si>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</si>
  <si>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</si>
  <si>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</si>
  <si>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</si>
  <si>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</si>
  <si>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</si>
  <si>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</si>
  <si>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</si>
  <si>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</si>
  <si>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</si>
  <si>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</si>
  <si>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</si>
  <si>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</si>
  <si>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</si>
  <si>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</si>
  <si>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</si>
  <si>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</si>
  <si>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</si>
  <si>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</si>
  <si>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</si>
  <si>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</si>
  <si>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</si>
  <si>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</si>
  <si>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</si>
  <si>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</si>
  <si>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</si>
  <si>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</si>
  <si>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</si>
  <si>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</si>
  <si>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</si>
  <si>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</si>
  <si>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</si>
  <si>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</si>
  <si>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</si>
  <si>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</si>
  <si>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</si>
  <si>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</si>
  <si>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</si>
  <si>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</si>
  <si>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</si>
  <si>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</si>
  <si>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</si>
  <si>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</si>
  <si>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</si>
  <si>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</si>
  <si>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</si>
  <si>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</si>
  <si>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</si>
  <si>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</si>
  <si>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</si>
  <si>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</si>
  <si>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</si>
  <si>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</si>
  <si>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</si>
  <si>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</si>
  <si>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</si>
  <si>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</si>
  <si>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</si>
  <si>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</si>
  <si>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</si>
  <si>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</si>
  <si>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</si>
  <si>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</si>
  <si>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</si>
  <si>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</si>
  <si>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</si>
  <si>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</si>
  <si>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</si>
  <si>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</si>
  <si>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</si>
  <si>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</si>
  <si>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</si>
  <si>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</si>
  <si>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</si>
  <si>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</si>
  <si>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</si>
  <si>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</si>
  <si>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</si>
  <si>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</si>
  <si>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</si>
  <si>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</si>
  <si>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</si>
  <si>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</si>
  <si>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</si>
  <si>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</si>
  <si>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</si>
  <si>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</si>
  <si>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</si>
  <si>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</si>
  <si>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</si>
  <si>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</si>
  <si>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</si>
  <si>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</si>
  <si>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</si>
  <si>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</si>
  <si>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</si>
  <si>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</si>
  <si>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</si>
  <si>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</si>
  <si>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</si>
  <si>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</si>
  <si>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</si>
  <si>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</si>
  <si>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</si>
  <si>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</si>
  <si>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</si>
  <si>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</si>
  <si>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</si>
  <si>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</si>
  <si>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</si>
  <si>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</si>
  <si>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</si>
  <si>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</si>
  <si>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</si>
  <si>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</si>
  <si>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</si>
  <si>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</si>
  <si>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</si>
  <si>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</si>
  <si>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</si>
  <si>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</si>
  <si>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</si>
  <si>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</si>
  <si>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</si>
  <si>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</si>
  <si>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</si>
  <si>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</si>
  <si>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</si>
  <si>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</si>
  <si>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</si>
  <si>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</si>
  <si>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</si>
  <si>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</si>
  <si>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</si>
  <si>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</si>
  <si>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</si>
  <si>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</si>
  <si>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</si>
  <si>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</si>
  <si>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</si>
  <si>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</si>
  <si>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</si>
  <si>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</si>
  <si>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</si>
  <si>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</si>
  <si>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</si>
  <si>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</si>
  <si>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</si>
  <si>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</si>
  <si>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</si>
  <si>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</si>
  <si>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</si>
  <si>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</si>
  <si>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</si>
  <si>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</si>
  <si>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</si>
  <si>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</si>
  <si>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</si>
  <si>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</si>
  <si>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</si>
  <si>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</si>
  <si>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</si>
  <si>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</si>
  <si>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</si>
  <si>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</si>
  <si>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</si>
  <si>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</si>
  <si>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</si>
  <si>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</si>
  <si>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</si>
  <si>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</si>
  <si>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</si>
  <si>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</si>
  <si>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</si>
  <si>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</si>
  <si>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</si>
  <si>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</si>
  <si>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</si>
  <si>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</si>
  <si>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</si>
  <si>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</si>
  <si>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</si>
  <si>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</si>
  <si>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</si>
  <si>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</si>
  <si>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</si>
  <si>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</si>
  <si>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</si>
  <si>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</si>
  <si>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</si>
  <si>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</si>
  <si>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</si>
  <si>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</si>
  <si>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</si>
  <si>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</si>
  <si>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</si>
  <si>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</si>
  <si>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</si>
  <si>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</si>
  <si>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</si>
  <si>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</si>
  <si>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</si>
  <si>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</si>
  <si>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</si>
  <si>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</si>
  <si>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</si>
  <si>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</si>
  <si>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</si>
  <si>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</si>
  <si>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</si>
  <si>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</si>
  <si>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</si>
  <si>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</si>
  <si>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</si>
  <si>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</si>
  <si>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</si>
  <si>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</si>
  <si>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</si>
  <si>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</si>
  <si>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</si>
  <si>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</si>
  <si>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</si>
  <si>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</si>
  <si>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</si>
  <si>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</si>
  <si>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</si>
  <si>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</si>
  <si>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</si>
  <si>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</si>
  <si>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</si>
  <si>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</si>
  <si>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</si>
  <si>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</si>
  <si>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</si>
  <si>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</si>
  <si>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</si>
  <si>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</si>
  <si>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</si>
  <si>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</si>
  <si>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</si>
  <si>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</si>
  <si>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</si>
  <si>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</si>
  <si>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</si>
  <si>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</si>
  <si>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</si>
  <si>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</si>
  <si>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</si>
  <si>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</si>
  <si>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</si>
  <si>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</si>
  <si>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</si>
  <si>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</si>
  <si>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</si>
  <si>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</si>
  <si>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</si>
  <si>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</si>
  <si>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</si>
  <si>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</si>
  <si>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</si>
  <si>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</si>
  <si>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</si>
  <si>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</si>
  <si>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</si>
  <si>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</si>
  <si>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</si>
  <si>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</si>
  <si>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</si>
  <si>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</si>
  <si>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</si>
  <si>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</si>
  <si>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</si>
  <si>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</si>
  <si>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</si>
  <si>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</si>
  <si>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</si>
  <si>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</si>
  <si>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</si>
  <si>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</si>
  <si>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</si>
  <si>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</si>
  <si>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</si>
  <si>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</si>
  <si>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</si>
  <si>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</si>
  <si>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</si>
  <si>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</si>
  <si>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</si>
  <si>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</si>
  <si>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</si>
  <si>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</si>
  <si>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</si>
  <si>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</si>
  <si>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</si>
  <si>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</si>
  <si>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</si>
  <si>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</si>
  <si>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</si>
  <si>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</si>
  <si>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</si>
  <si>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</si>
  <si>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</si>
  <si>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</si>
  <si>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</si>
  <si>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</si>
  <si>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</si>
  <si>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</si>
  <si>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</si>
  <si>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</si>
  <si>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</si>
  <si>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</si>
  <si>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</si>
  <si>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</si>
  <si>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</si>
  <si>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</si>
  <si>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</si>
  <si>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</si>
  <si>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</si>
  <si>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</si>
  <si>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</si>
  <si>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</si>
  <si>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</si>
  <si>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</si>
  <si>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</si>
  <si>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</si>
  <si>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</si>
  <si>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</si>
  <si>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</si>
  <si>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</si>
  <si>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</si>
  <si>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</si>
  <si>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</si>
  <si>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</si>
  <si>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</si>
  <si>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</si>
  <si>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</si>
  <si>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</si>
  <si>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</si>
  <si>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</si>
  <si>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</si>
  <si>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</si>
  <si>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</si>
  <si>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</si>
  <si>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</si>
  <si>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</si>
  <si>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</si>
  <si>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</si>
  <si>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</si>
  <si>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</si>
  <si>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</si>
  <si>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</si>
  <si>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</si>
  <si>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</si>
  <si>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</si>
  <si>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</si>
  <si>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</si>
  <si>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</si>
  <si>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</si>
  <si>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</si>
  <si>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</si>
  <si>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</si>
  <si>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</si>
  <si>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</si>
  <si>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</si>
  <si>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</si>
  <si>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</si>
  <si>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</si>
  <si>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</si>
  <si>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</si>
  <si>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</si>
  <si>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</si>
  <si>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</si>
  <si>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</si>
  <si>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</si>
  <si>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</si>
  <si>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</si>
  <si>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</si>
  <si>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</si>
  <si>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</si>
  <si>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</si>
  <si>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</si>
  <si>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</si>
  <si>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</si>
  <si>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</si>
  <si>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</si>
  <si>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</si>
  <si>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</si>
  <si>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</si>
  <si>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</si>
  <si>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</si>
  <si>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</si>
  <si>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</si>
  <si>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</si>
  <si>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</si>
  <si>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</si>
  <si>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</si>
  <si>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</si>
  <si>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</si>
  <si>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</si>
  <si>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</si>
  <si>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</si>
  <si>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</si>
  <si>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</si>
  <si>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</si>
  <si>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</si>
  <si>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</si>
  <si>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</si>
  <si>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</si>
  <si>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</si>
  <si>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</si>
  <si>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</si>
  <si>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</si>
  <si>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</si>
  <si>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</si>
  <si>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</si>
  <si>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</si>
  <si>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</si>
  <si>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</si>
  <si>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</si>
  <si>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</si>
  <si>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</si>
  <si>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</si>
  <si>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</si>
  <si>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</si>
  <si>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</si>
  <si>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</si>
  <si>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</si>
  <si>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</si>
  <si>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</si>
  <si>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</si>
  <si>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</si>
  <si>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</si>
  <si>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</si>
  <si>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</si>
  <si>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</si>
  <si>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</si>
  <si>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</si>
  <si>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</si>
  <si>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</si>
  <si>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</si>
  <si>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</si>
  <si>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</si>
  <si>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</si>
  <si>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</si>
  <si>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</si>
  <si>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</si>
  <si>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</si>
  <si>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</si>
  <si>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</si>
  <si>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</si>
  <si>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</si>
  <si>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</si>
  <si>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</si>
  <si>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</si>
  <si>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</si>
  <si>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</si>
  <si>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</si>
  <si>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</si>
  <si>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</si>
  <si>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</si>
  <si>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</si>
  <si>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</si>
  <si>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</si>
  <si>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</si>
  <si>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</si>
  <si>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</si>
  <si>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</si>
  <si>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</si>
  <si>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</si>
  <si>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</si>
  <si>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</si>
  <si>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</si>
  <si>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</si>
  <si>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</si>
  <si>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</si>
  <si>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</si>
  <si>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</si>
  <si>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</si>
  <si>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</si>
  <si>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</si>
  <si>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</si>
  <si>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</si>
  <si>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</si>
  <si>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</si>
  <si>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</si>
  <si>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</si>
  <si>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</si>
  <si>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</si>
  <si>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</si>
  <si>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</si>
  <si>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</si>
  <si>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</si>
  <si>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</si>
  <si>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</si>
  <si>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</si>
  <si>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</si>
  <si>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</si>
  <si>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</si>
  <si>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</si>
  <si>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</si>
  <si>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</si>
  <si>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</si>
  <si>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</si>
  <si>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</si>
  <si>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</si>
  <si>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</si>
  <si>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</si>
  <si>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</si>
  <si>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</si>
  <si>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</si>
  <si>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</si>
  <si>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</si>
  <si>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</si>
  <si>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</si>
  <si>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</si>
  <si>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</si>
  <si>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</si>
  <si>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</si>
  <si>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</si>
  <si>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</si>
  <si>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</si>
  <si>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</si>
  <si>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</si>
  <si>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</si>
  <si>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</si>
  <si>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</si>
  <si>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</si>
  <si>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</si>
  <si>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</si>
  <si>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</si>
  <si>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</si>
  <si>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</si>
  <si>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</si>
  <si>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</si>
  <si>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</si>
  <si>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</si>
  <si>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</si>
  <si>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</si>
  <si>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</si>
  <si>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</si>
  <si>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</si>
  <si>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</si>
  <si>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</si>
  <si>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</si>
  <si>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</si>
  <si>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</si>
  <si>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</si>
  <si>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</si>
  <si>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</si>
  <si>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</si>
  <si>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</si>
  <si>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</si>
  <si>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</si>
  <si>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</si>
  <si>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</si>
  <si>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</si>
  <si>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</si>
  <si>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</si>
  <si>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</si>
  <si>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</si>
  <si>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</si>
  <si>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</si>
  <si>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</si>
  <si>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</si>
  <si>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</si>
  <si>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</si>
  <si>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</si>
  <si>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</si>
  <si>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</si>
  <si>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</si>
  <si>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</si>
  <si>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</si>
  <si>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</si>
  <si>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</si>
  <si>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</si>
  <si>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</si>
  <si>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</si>
  <si>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</si>
  <si>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</si>
  <si>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</si>
  <si>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</si>
  <si>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</si>
  <si>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</si>
  <si>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</si>
  <si>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</si>
  <si>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</si>
  <si>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</si>
  <si>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</si>
  <si>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</si>
  <si>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</si>
  <si>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</si>
  <si>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</si>
  <si>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</si>
  <si>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</si>
  <si>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</si>
  <si>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</si>
  <si>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</si>
  <si>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</si>
  <si>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</si>
  <si>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</si>
  <si>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</si>
  <si>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</si>
  <si>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</si>
  <si>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</si>
  <si>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</si>
  <si>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</si>
  <si>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</si>
  <si>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</si>
  <si>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</si>
  <si>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</si>
  <si>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</si>
  <si>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</si>
  <si>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</si>
  <si>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</si>
  <si>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</si>
  <si>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</si>
  <si>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</si>
  <si>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</si>
  <si>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</si>
  <si>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</si>
  <si>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</si>
  <si>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</si>
  <si>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</si>
  <si>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</si>
  <si>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</si>
  <si>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</si>
  <si>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</si>
  <si>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</si>
  <si>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</si>
  <si>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</si>
  <si>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</si>
  <si>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</si>
  <si>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</si>
  <si>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</si>
  <si>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</si>
  <si>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</si>
  <si>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</si>
  <si>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</si>
  <si>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</si>
  <si>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</si>
  <si>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</si>
  <si>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</si>
  <si>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</si>
  <si>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</si>
  <si>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</si>
  <si>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</si>
  <si>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</si>
  <si>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</si>
  <si>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</si>
  <si>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</si>
  <si>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</si>
  <si>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</si>
  <si>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</si>
  <si>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</si>
  <si>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</si>
  <si>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</si>
  <si>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</si>
  <si>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</si>
  <si>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</si>
  <si>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</si>
  <si>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</si>
  <si>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</si>
  <si>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</si>
  <si>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</si>
  <si>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</si>
  <si>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</si>
  <si>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</si>
  <si>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</si>
  <si>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</si>
  <si>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</si>
  <si>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</si>
  <si>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</si>
  <si>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</si>
  <si>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</si>
  <si>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</si>
  <si>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</si>
  <si>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</si>
  <si>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</si>
  <si>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</si>
  <si>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</si>
  <si>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</si>
  <si>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</si>
  <si>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</si>
  <si>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</si>
  <si>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</si>
  <si>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</si>
  <si>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</si>
  <si>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</si>
  <si>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</si>
  <si>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</si>
  <si>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</si>
  <si>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</si>
  <si>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</si>
  <si>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</si>
  <si>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</si>
  <si>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</si>
  <si>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</si>
  <si>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</si>
  <si>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</si>
  <si>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</si>
  <si>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</si>
  <si>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</si>
  <si>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</si>
  <si>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</si>
  <si>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</si>
  <si>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</si>
  <si>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</si>
  <si>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</si>
  <si>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</si>
  <si>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</si>
  <si>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</si>
  <si>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</si>
  <si>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</si>
  <si>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</si>
  <si>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</si>
  <si>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</si>
  <si>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</si>
  <si>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</si>
  <si>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</si>
  <si>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</si>
  <si>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</si>
  <si>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</si>
  <si>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</si>
  <si>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</si>
  <si>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</si>
  <si>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</si>
  <si>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</si>
  <si>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</si>
  <si>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</si>
  <si>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</si>
  <si>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</si>
  <si>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</si>
  <si>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</si>
  <si>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</si>
  <si>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</si>
  <si>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</si>
  <si>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</si>
  <si>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</si>
  <si>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</si>
  <si>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</si>
  <si>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</si>
  <si>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</si>
  <si>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</si>
  <si>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</si>
  <si>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</si>
  <si>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</si>
  <si>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</si>
  <si>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</si>
  <si>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</si>
  <si>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</si>
  <si>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</si>
  <si>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</si>
  <si>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</si>
  <si>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</si>
  <si>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</si>
  <si>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</si>
  <si>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</si>
  <si>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</si>
  <si>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</si>
  <si>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</si>
  <si>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</si>
  <si>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</si>
  <si>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</si>
  <si>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</si>
  <si>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</si>
  <si>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</si>
  <si>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</si>
  <si>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</si>
  <si>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</si>
  <si>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</si>
  <si>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</si>
  <si>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</si>
  <si>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</si>
  <si>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</si>
  <si>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</si>
  <si>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</si>
  <si>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</si>
  <si>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</si>
  <si>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</si>
  <si>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</si>
  <si>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</si>
  <si>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</si>
  <si>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</si>
  <si>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</si>
  <si>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</si>
  <si>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</si>
  <si>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</si>
  <si>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</si>
  <si>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</si>
  <si>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</si>
  <si>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</si>
  <si>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</si>
  <si>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</si>
  <si>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</si>
  <si>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</si>
  <si>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</si>
  <si>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</si>
  <si>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</si>
  <si>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</si>
  <si>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</si>
  <si>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</si>
  <si>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</si>
  <si>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</si>
  <si>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</si>
  <si>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</si>
  <si>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</si>
  <si>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</si>
  <si>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</si>
  <si>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</si>
  <si>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</si>
  <si>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</si>
  <si>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</si>
  <si>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</si>
  <si>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</si>
  <si>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</si>
  <si>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</si>
  <si>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</si>
  <si>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</si>
  <si>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</si>
  <si>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</si>
  <si>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</si>
  <si>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</si>
  <si>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</si>
  <si>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</si>
  <si>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</si>
  <si>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</si>
  <si>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</si>
  <si>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</si>
  <si>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</si>
  <si>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</si>
  <si>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</si>
  <si>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</si>
  <si>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</si>
  <si>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</si>
  <si>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</si>
  <si>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</si>
  <si>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</si>
  <si>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</si>
  <si>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</si>
  <si>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</si>
  <si>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</si>
  <si>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</si>
  <si>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</si>
  <si>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</si>
  <si>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</si>
  <si>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</si>
  <si>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</si>
  <si>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</si>
  <si>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</si>
  <si>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</si>
  <si>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</si>
  <si>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</si>
  <si>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</si>
  <si>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</si>
  <si>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</si>
  <si>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</si>
  <si>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</si>
  <si>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</si>
  <si>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</si>
  <si>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</si>
  <si>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</si>
  <si>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</si>
  <si>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</si>
  <si>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</si>
  <si>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</si>
  <si>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</si>
  <si>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</si>
  <si>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</si>
  <si>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</si>
  <si>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</si>
  <si>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</si>
  <si>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</si>
  <si>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</si>
  <si>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</si>
  <si>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</si>
  <si>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</si>
  <si>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</si>
  <si>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</si>
  <si>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</si>
  <si>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</si>
  <si>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</si>
  <si>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</si>
  <si>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</si>
  <si>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</si>
  <si>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</si>
  <si>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</si>
  <si>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</si>
  <si>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</si>
  <si>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</si>
  <si>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</si>
  <si>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</si>
  <si>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</si>
  <si>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</si>
  <si>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</si>
  <si>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</si>
  <si>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</si>
  <si>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</si>
  <si>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</si>
  <si>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</si>
  <si>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</si>
  <si>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</si>
  <si>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</si>
  <si>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</si>
  <si>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</si>
  <si>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</si>
  <si>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</si>
  <si>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</si>
  <si>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</si>
  <si>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</si>
  <si>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</si>
  <si>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</si>
  <si>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</si>
  <si>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</si>
  <si>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</si>
  <si>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</si>
  <si>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</si>
  <si>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</si>
  <si>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</si>
  <si>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</si>
  <si>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</si>
  <si>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</si>
  <si>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</si>
  <si>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</si>
  <si>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</si>
  <si>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</si>
  <si>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</si>
  <si>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</si>
  <si>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</si>
  <si>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</si>
  <si>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</si>
  <si>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</si>
  <si>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</si>
  <si>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</si>
  <si>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</si>
  <si>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</si>
  <si>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</si>
  <si>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</si>
  <si>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</si>
  <si>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</si>
  <si>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</si>
  <si>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</si>
  <si>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</si>
  <si>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</si>
  <si>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</si>
  <si>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</si>
  <si>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</si>
  <si>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</si>
  <si>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</si>
  <si>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</si>
  <si>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</si>
  <si>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</si>
  <si>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</si>
  <si>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</si>
  <si>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</si>
  <si>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</si>
  <si>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</si>
  <si>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</si>
  <si>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</si>
  <si>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</si>
  <si>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</si>
  <si>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</si>
  <si>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</si>
  <si>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</si>
  <si>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</si>
  <si>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</si>
  <si>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</si>
  <si>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</si>
  <si>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</si>
  <si>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</si>
  <si>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</si>
  <si>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</si>
  <si>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</si>
  <si>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</si>
  <si>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</si>
  <si>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</si>
  <si>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</si>
  <si>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</si>
  <si>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</si>
  <si>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</si>
  <si>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</si>
  <si>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</si>
  <si>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</si>
  <si>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</si>
  <si>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</si>
  <si>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</si>
  <si>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</si>
  <si>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</si>
  <si>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</si>
  <si>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</si>
  <si>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</si>
  <si>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</si>
  <si>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</si>
  <si>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</si>
  <si>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</si>
  <si>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</si>
  <si>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</si>
  <si>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</si>
  <si>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</si>
  <si>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</si>
  <si>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</si>
  <si>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</si>
  <si>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</si>
  <si>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</si>
  <si>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</si>
  <si>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</si>
  <si>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</si>
  <si>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</si>
  <si>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</si>
  <si>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</si>
  <si>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</si>
  <si>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</si>
  <si>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</si>
  <si>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</si>
  <si>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</si>
  <si>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</si>
  <si>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</si>
  <si>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</si>
  <si>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</si>
  <si>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</si>
  <si>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</si>
  <si>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</si>
  <si>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</si>
  <si>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</si>
  <si>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</si>
  <si>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</si>
  <si>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</si>
  <si>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</si>
  <si>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</si>
  <si>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</si>
  <si>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</si>
  <si>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</si>
  <si>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</si>
  <si>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</si>
  <si>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</si>
  <si>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</si>
  <si>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</si>
  <si>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</si>
  <si>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</si>
  <si>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</si>
  <si>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</si>
  <si>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</si>
  <si>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</si>
  <si>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</si>
  <si>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</si>
  <si>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</si>
  <si>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</si>
  <si>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</si>
  <si>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</si>
  <si>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</si>
  <si>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</si>
  <si>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</si>
  <si>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</si>
  <si>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</si>
  <si>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</si>
  <si>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</si>
  <si>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</si>
  <si>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</si>
  <si>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</si>
  <si>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</si>
  <si>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</si>
  <si>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</si>
  <si>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</si>
  <si>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</si>
  <si>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</si>
  <si>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</si>
  <si>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</si>
  <si>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</si>
  <si>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</si>
  <si>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</si>
  <si>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</si>
  <si>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</si>
  <si>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</si>
  <si>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</si>
  <si>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</si>
  <si>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</si>
  <si>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</si>
  <si>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</si>
  <si>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</si>
  <si>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</si>
  <si>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</si>
  <si>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</si>
  <si>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</si>
  <si>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</si>
  <si>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</si>
  <si>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</si>
  <si>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</si>
  <si>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</si>
  <si>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</si>
  <si>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</si>
  <si>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</si>
  <si>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</si>
  <si>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</si>
  <si>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</si>
  <si>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</si>
  <si>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</si>
  <si>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</si>
  <si>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</si>
  <si>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</si>
  <si>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</si>
  <si>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</si>
  <si>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</si>
  <si>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</si>
  <si>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</si>
  <si>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</si>
  <si>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</si>
  <si>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</si>
  <si>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</si>
  <si>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</si>
  <si>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</si>
  <si>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</si>
  <si>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</si>
  <si>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</si>
  <si>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</si>
  <si>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</si>
  <si>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</si>
  <si>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</si>
  <si>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</si>
  <si>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</si>
  <si>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</si>
  <si>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</si>
  <si>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</si>
  <si>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</si>
  <si>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</si>
  <si>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</si>
  <si>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</si>
  <si>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</si>
  <si>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</si>
  <si>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</si>
  <si>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</si>
  <si>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</si>
  <si>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</si>
  <si>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</si>
  <si>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</si>
  <si>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</si>
  <si>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</si>
  <si>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</si>
  <si>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</si>
  <si>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</si>
  <si>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</si>
  <si>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</si>
  <si>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</si>
  <si>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</si>
  <si>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</si>
  <si>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</si>
  <si>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</si>
  <si>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</si>
  <si>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</si>
  <si>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</si>
  <si>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</si>
  <si>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</si>
  <si>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</si>
  <si>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</si>
  <si>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</si>
  <si>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</si>
  <si>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</si>
  <si>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</si>
  <si>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</si>
  <si>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</si>
  <si>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</si>
  <si>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</si>
  <si>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</si>
  <si>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</si>
  <si>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</si>
  <si>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</si>
  <si>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</si>
  <si>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</si>
  <si>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</si>
  <si>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</si>
  <si>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</si>
  <si>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</si>
  <si>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</si>
  <si>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</si>
  <si>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</si>
  <si>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</si>
  <si>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</si>
  <si>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</si>
  <si>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</si>
  <si>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</si>
  <si>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</si>
  <si>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</si>
  <si>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</si>
  <si>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</si>
  <si>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</si>
  <si>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</si>
  <si>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</si>
  <si>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</si>
  <si>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</si>
  <si>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</si>
  <si>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</si>
  <si>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</si>
  <si>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</si>
  <si>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</si>
  <si>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</si>
  <si>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</si>
  <si>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</si>
  <si>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</si>
  <si>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</si>
  <si>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</si>
  <si>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</si>
  <si>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</si>
  <si>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</si>
  <si>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</si>
  <si>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</si>
  <si>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</si>
  <si>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</si>
  <si>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</si>
  <si>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</si>
  <si>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</si>
  <si>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</si>
  <si>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</si>
  <si>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</si>
  <si>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</si>
  <si>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</si>
  <si>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</si>
  <si>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</si>
  <si>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</si>
  <si>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</si>
  <si>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</si>
  <si>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</si>
  <si>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</si>
  <si>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</si>
  <si>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</si>
  <si>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</si>
  <si>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</si>
  <si>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</si>
  <si>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</si>
  <si>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</si>
  <si>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</si>
  <si>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</si>
  <si>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</si>
  <si>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</si>
  <si>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</si>
  <si>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</si>
  <si>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</si>
  <si>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</si>
  <si>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</si>
  <si>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</si>
  <si>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</si>
  <si>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</si>
  <si>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</si>
  <si>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</si>
  <si>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</si>
  <si>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</si>
  <si>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</si>
  <si>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</si>
  <si>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</si>
  <si>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</si>
  <si>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</si>
  <si>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</si>
  <si>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</si>
  <si>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</si>
  <si>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</si>
  <si>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</si>
  <si>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</si>
  <si>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</si>
  <si>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</si>
  <si>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</si>
  <si>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</si>
  <si>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</si>
  <si>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</si>
  <si>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</si>
  <si>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</si>
  <si>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</si>
  <si>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</si>
  <si>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</si>
  <si>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</si>
  <si>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</si>
  <si>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</si>
  <si>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</si>
  <si>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</si>
  <si>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</si>
  <si>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</si>
  <si>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</si>
  <si>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</si>
  <si>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</si>
  <si>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</si>
  <si>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</si>
  <si>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</si>
  <si>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</si>
  <si>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</si>
  <si>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</si>
  <si>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</si>
  <si>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</si>
  <si>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</si>
  <si>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</si>
  <si>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</si>
  <si>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</si>
  <si>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</si>
  <si>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</si>
  <si>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</si>
  <si>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</si>
  <si>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</si>
  <si>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</si>
  <si>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</si>
  <si>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</si>
  <si>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</si>
  <si>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</si>
  <si>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</si>
  <si>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</si>
  <si>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</si>
  <si>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</si>
  <si>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</si>
  <si>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</si>
  <si>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</si>
  <si>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</si>
  <si>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</si>
  <si>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</si>
  <si>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</si>
  <si>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</si>
  <si>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</si>
  <si>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</si>
  <si>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</si>
  <si>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</si>
  <si>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</si>
  <si>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</si>
  <si>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</si>
  <si>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</si>
  <si>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</si>
  <si>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</si>
  <si>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</si>
  <si>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</si>
  <si>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</si>
  <si>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</si>
  <si>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</si>
  <si>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</si>
  <si>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</si>
  <si>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</si>
  <si>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</si>
  <si>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</si>
  <si>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</si>
  <si>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</si>
  <si>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</si>
  <si>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</si>
  <si>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</si>
  <si>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</si>
  <si>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</si>
  <si>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</si>
  <si>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</si>
  <si>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</si>
  <si>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</si>
  <si>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</si>
  <si>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</si>
  <si>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</si>
  <si>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</si>
  <si>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</si>
  <si>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</si>
  <si>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</si>
  <si>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</si>
  <si>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</si>
  <si>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</si>
  <si>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</si>
  <si>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</si>
  <si>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</si>
  <si>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</si>
  <si>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</si>
  <si>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</si>
  <si>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</si>
  <si>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</si>
  <si>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</si>
  <si>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</si>
  <si>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</si>
  <si>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</si>
  <si>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</si>
  <si>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</si>
  <si>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</si>
  <si>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</si>
  <si>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</si>
  <si>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</si>
  <si>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</si>
  <si>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</si>
  <si>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</si>
  <si>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</si>
  <si>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</si>
  <si>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</si>
  <si>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</si>
  <si>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</si>
  <si>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</si>
  <si>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</si>
  <si>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</si>
  <si>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</si>
  <si>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</si>
  <si>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</si>
  <si>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</si>
  <si>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</si>
  <si>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</si>
  <si>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</si>
  <si>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</si>
  <si>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</si>
  <si>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</si>
  <si>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</si>
  <si>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</si>
  <si>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</si>
  <si>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</si>
  <si>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</si>
  <si>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</si>
  <si>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</si>
  <si>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</si>
  <si>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</si>
  <si>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</si>
  <si>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</si>
  <si>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</si>
  <si>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</si>
  <si>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</si>
  <si>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</si>
  <si>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</si>
  <si>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</si>
  <si>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</si>
  <si>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</si>
  <si>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</si>
  <si>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</si>
  <si>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</si>
  <si>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</si>
  <si>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</si>
  <si>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</si>
  <si>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</si>
  <si>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</si>
  <si>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</si>
  <si>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</si>
  <si>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</si>
  <si>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</si>
  <si>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</si>
  <si>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</si>
  <si>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</si>
  <si>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</si>
  <si>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</si>
  <si>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</si>
  <si>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</si>
  <si>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</si>
  <si>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</si>
  <si>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</si>
  <si>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</si>
  <si>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</si>
  <si>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</si>
  <si>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</si>
  <si>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</si>
  <si>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</si>
  <si>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</si>
  <si>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</si>
  <si>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</si>
  <si>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</si>
  <si>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</si>
  <si>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</si>
  <si>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</si>
  <si>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</si>
  <si>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</si>
  <si>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</si>
  <si>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</si>
  <si>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</si>
  <si>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</si>
  <si>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</si>
  <si>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</si>
  <si>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</si>
  <si>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</si>
  <si>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</si>
  <si>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</si>
  <si>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</si>
  <si>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</si>
  <si>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</si>
  <si>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</si>
  <si>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</si>
  <si>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</si>
  <si>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</si>
  <si>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</si>
  <si>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</si>
  <si>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</si>
  <si>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</si>
  <si>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</si>
  <si>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</si>
  <si>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</si>
  <si>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</si>
  <si>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</si>
  <si>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</si>
  <si>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</si>
  <si>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</si>
  <si>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</si>
  <si>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</si>
  <si>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</si>
  <si>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</si>
  <si>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</si>
  <si>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</si>
  <si>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</si>
  <si>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</si>
  <si>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</si>
  <si>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</si>
  <si>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</si>
  <si>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</si>
  <si>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</si>
  <si>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</si>
  <si>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</si>
  <si>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</si>
  <si>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</si>
  <si>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</si>
  <si>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</si>
  <si>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</si>
  <si>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</si>
  <si>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</si>
  <si>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</si>
  <si>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</si>
  <si>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</si>
  <si>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</si>
  <si>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</si>
  <si>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</si>
  <si>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</si>
  <si>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</si>
  <si>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</si>
  <si>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</si>
  <si>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</si>
  <si>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</si>
  <si>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</si>
  <si>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</si>
  <si>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</si>
  <si>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</si>
  <si>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</si>
  <si>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</si>
  <si>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</si>
  <si>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</si>
  <si>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</si>
  <si>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</si>
  <si>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</si>
  <si>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</si>
  <si>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</si>
  <si>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</si>
  <si>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</si>
  <si>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</si>
  <si>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</si>
  <si>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</si>
  <si>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</si>
  <si>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</si>
  <si>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</si>
  <si>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</si>
  <si>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</si>
  <si>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</si>
  <si>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</si>
  <si>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</si>
  <si>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</si>
  <si>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</si>
  <si>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</si>
  <si>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</si>
  <si>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</si>
  <si>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</si>
  <si>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</si>
  <si>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</si>
  <si>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</si>
  <si>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</si>
  <si>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</si>
  <si>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</si>
  <si>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</si>
  <si>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</si>
  <si>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</si>
  <si>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</si>
  <si>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</si>
  <si>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</si>
  <si>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</si>
  <si>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</si>
  <si>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</si>
  <si>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</si>
  <si>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</si>
  <si>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</si>
  <si>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</si>
  <si>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</si>
  <si>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</si>
  <si>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</si>
  <si>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</si>
  <si>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</si>
  <si>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</si>
  <si>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</si>
  <si>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</si>
  <si>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</si>
  <si>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</si>
  <si>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</si>
  <si>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</si>
  <si>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</si>
  <si>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</si>
  <si>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</si>
  <si>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</si>
  <si>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</si>
  <si>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</si>
  <si>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</si>
  <si>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</si>
  <si>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</si>
  <si>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</si>
  <si>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</si>
  <si>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</si>
  <si>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</si>
  <si>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</si>
  <si>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</si>
  <si>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</si>
  <si>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</si>
  <si>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</si>
  <si>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</si>
  <si>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</si>
  <si>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</si>
  <si>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</si>
  <si>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</si>
  <si>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</si>
  <si>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</si>
  <si>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</si>
  <si>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</si>
  <si>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</si>
  <si>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</si>
  <si>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</si>
  <si>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</si>
  <si>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</si>
  <si>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</si>
  <si>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</si>
  <si>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</si>
  <si>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</si>
  <si>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</si>
  <si>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</si>
  <si>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</si>
  <si>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</si>
  <si>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</si>
  <si>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</si>
  <si>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</si>
  <si>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</si>
  <si>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</si>
  <si>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</si>
  <si>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</si>
  <si>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</si>
  <si>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</si>
  <si>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</si>
  <si>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</si>
  <si>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</si>
  <si>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</si>
  <si>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</si>
  <si>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</si>
  <si>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</si>
  <si>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</si>
  <si>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</si>
  <si>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</si>
  <si>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</si>
  <si>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</si>
  <si>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</si>
  <si>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</si>
  <si>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</si>
  <si>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</si>
  <si>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</si>
  <si>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</si>
  <si>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</si>
  <si>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</si>
  <si>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</si>
  <si>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</si>
  <si>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</si>
  <si>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</si>
  <si>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</si>
  <si>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</si>
  <si>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</si>
  <si>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</si>
  <si>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</si>
  <si>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</si>
  <si>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</si>
  <si>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</si>
  <si>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</si>
  <si>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</si>
  <si>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</si>
  <si>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</si>
  <si>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</si>
  <si>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</si>
  <si>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</si>
  <si>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</si>
  <si>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</si>
  <si>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</si>
  <si>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</si>
  <si>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</si>
  <si>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</si>
  <si>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</si>
  <si>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</si>
  <si>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</si>
  <si>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</si>
  <si>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</si>
  <si>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</si>
  <si>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</si>
  <si>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</si>
  <si>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</si>
  <si>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</si>
  <si>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</si>
  <si>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</si>
  <si>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</si>
  <si>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</si>
  <si>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</si>
  <si>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</si>
  <si>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</si>
  <si>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</si>
  <si>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</si>
  <si>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</si>
  <si>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</si>
  <si>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</si>
  <si>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</si>
  <si>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</si>
  <si>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</si>
  <si>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</si>
  <si>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</si>
  <si>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</si>
  <si>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</si>
  <si>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</si>
  <si>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</si>
  <si>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</si>
  <si>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</si>
  <si>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</si>
  <si>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</si>
  <si>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</si>
  <si>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</si>
  <si>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</si>
  <si>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</si>
  <si>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</si>
  <si>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</si>
  <si>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</si>
  <si>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</si>
  <si>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</si>
  <si>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</si>
  <si>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</si>
  <si>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</si>
  <si>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</si>
  <si>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</si>
  <si>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</si>
  <si>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</si>
  <si>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</si>
  <si>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</si>
  <si>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</si>
  <si>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</si>
  <si>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</si>
  <si>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</si>
  <si>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</si>
  <si>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</si>
  <si>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</si>
  <si>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</si>
  <si>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</si>
  <si>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</si>
  <si>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</si>
  <si>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</si>
  <si>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</si>
  <si>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</si>
  <si>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</si>
  <si>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</si>
  <si>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</si>
  <si>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</si>
  <si>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</si>
  <si>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</si>
  <si>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</si>
  <si>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</si>
  <si>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</si>
  <si>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</si>
  <si>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</si>
  <si>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</si>
  <si>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</si>
  <si>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</si>
  <si>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</si>
  <si>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</si>
  <si>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</si>
  <si>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</si>
  <si>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</si>
  <si>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</si>
  <si>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</si>
  <si>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</si>
  <si>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</si>
  <si>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</si>
  <si>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</si>
  <si>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</si>
  <si>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</si>
  <si>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</si>
  <si>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</si>
  <si>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</si>
  <si>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</si>
  <si>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</si>
  <si>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</si>
  <si>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</si>
  <si>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</si>
  <si>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</si>
  <si>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</si>
  <si>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</si>
  <si>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</si>
  <si>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</si>
  <si>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</si>
  <si>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</si>
  <si>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</si>
  <si>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</si>
  <si>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</si>
  <si>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</si>
  <si>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</si>
  <si>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</si>
  <si>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</si>
  <si>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</si>
  <si>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</si>
  <si>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</si>
  <si>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</si>
  <si>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</si>
  <si>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</si>
  <si>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</si>
  <si>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</si>
  <si>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</si>
  <si>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</si>
  <si>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</si>
  <si>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</si>
  <si>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</si>
  <si>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</si>
  <si>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</si>
  <si>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</si>
  <si>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</si>
  <si>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</si>
  <si>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</si>
  <si>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</si>
  <si>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</si>
  <si>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</si>
  <si>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</si>
  <si>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</si>
  <si>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</si>
  <si>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</si>
  <si>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</si>
  <si>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</si>
  <si>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</si>
  <si>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</si>
  <si>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</si>
  <si>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</si>
  <si>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</si>
  <si>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</si>
  <si>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</si>
  <si>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</si>
  <si>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</si>
  <si>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</si>
  <si>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</si>
  <si>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</si>
  <si>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</si>
  <si>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</si>
  <si>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</si>
  <si>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</si>
  <si>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</si>
  <si>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</si>
  <si>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</si>
  <si>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</si>
  <si>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</si>
  <si>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</si>
  <si>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</si>
  <si>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</si>
  <si>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</si>
  <si>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</si>
  <si>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</si>
  <si>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</si>
  <si>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</si>
  <si>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</si>
  <si>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</si>
  <si>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</si>
  <si>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</si>
  <si>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</si>
  <si>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</si>
  <si>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</si>
  <si>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</si>
  <si>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</si>
  <si>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</si>
  <si>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</si>
  <si>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</si>
  <si>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</si>
  <si>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</si>
  <si>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</si>
  <si>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</si>
  <si>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</si>
  <si>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</si>
  <si>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</si>
  <si>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</si>
  <si>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</si>
  <si>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</si>
  <si>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</si>
  <si>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</si>
  <si>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</si>
  <si>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</si>
  <si>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</si>
  <si>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</si>
  <si>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</si>
  <si>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</si>
  <si>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</si>
  <si>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</si>
  <si>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</si>
  <si>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</si>
  <si>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</si>
  <si>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</si>
  <si>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</si>
  <si>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</si>
  <si>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</si>
  <si>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</si>
  <si>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</si>
  <si>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</si>
  <si>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</si>
  <si>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</si>
  <si>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</si>
  <si>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</si>
  <si>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</si>
  <si>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</si>
  <si>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</si>
  <si>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</si>
  <si>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</si>
  <si>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</si>
  <si>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</si>
  <si>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</si>
  <si>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</si>
  <si>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</si>
  <si>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</si>
  <si>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</si>
  <si>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</si>
  <si>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</si>
  <si>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</si>
  <si>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</si>
  <si>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</si>
  <si>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</si>
  <si>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</si>
  <si>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</si>
  <si>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</si>
  <si>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</si>
  <si>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</si>
  <si>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</si>
  <si>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</si>
  <si>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</si>
  <si>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</si>
  <si>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</si>
  <si>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</si>
  <si>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</si>
  <si>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</si>
  <si>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</si>
  <si>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</si>
  <si>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</si>
  <si>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</si>
  <si>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</si>
  <si>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</si>
  <si>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</si>
  <si>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</si>
  <si>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</si>
  <si>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</si>
  <si>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</si>
  <si>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</si>
  <si>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</si>
  <si>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</si>
  <si>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</si>
  <si>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</si>
  <si>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</si>
  <si>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</si>
  <si>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</si>
  <si>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</si>
  <si>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</si>
  <si>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</si>
  <si>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</si>
  <si>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</si>
  <si>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</si>
  <si>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</si>
  <si>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</si>
  <si>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</si>
  <si>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</si>
  <si>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</si>
  <si>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</si>
  <si>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</si>
  <si>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</si>
  <si>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</si>
  <si>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</si>
  <si>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</si>
  <si>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</si>
  <si>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</si>
  <si>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</si>
  <si>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</si>
  <si>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</si>
  <si>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</si>
  <si>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</si>
  <si>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</si>
  <si>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</si>
  <si>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</si>
  <si>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</si>
  <si>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</si>
  <si>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</si>
  <si>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</si>
  <si>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</si>
  <si>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</si>
  <si>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</si>
  <si>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</si>
  <si>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</si>
  <si>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</si>
  <si>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</si>
  <si>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</si>
  <si>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</si>
  <si>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</si>
  <si>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</si>
  <si>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</si>
  <si>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</si>
  <si>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</si>
  <si>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</si>
  <si>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</si>
  <si>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</si>
  <si>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</si>
  <si>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</si>
  <si>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</si>
  <si>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</si>
  <si>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</si>
  <si>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</si>
  <si>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</si>
  <si>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</si>
  <si>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</si>
  <si>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</si>
  <si>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</si>
  <si>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</si>
  <si>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</si>
  <si>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</si>
  <si>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</si>
  <si>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</si>
  <si>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</si>
  <si>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</si>
  <si>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</si>
  <si>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</si>
  <si>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</si>
  <si>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</si>
  <si>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</si>
  <si>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</si>
  <si>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</si>
  <si>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</si>
  <si>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</si>
  <si>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</si>
  <si>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</si>
  <si>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</si>
  <si>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</si>
  <si>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</si>
  <si>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</si>
  <si>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</si>
  <si>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</si>
  <si>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</si>
  <si>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</si>
  <si>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</si>
  <si>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</si>
  <si>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</si>
  <si>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</si>
  <si>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</si>
  <si>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</si>
  <si>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</si>
  <si>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</si>
  <si>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</si>
  <si>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</si>
  <si>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</si>
  <si>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</si>
  <si>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</si>
  <si>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</si>
  <si>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</si>
  <si>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</si>
  <si>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</si>
  <si>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</si>
  <si>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</si>
  <si>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</si>
  <si>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</si>
  <si>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</si>
  <si>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</si>
  <si>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</si>
  <si>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</si>
  <si>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</si>
  <si>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</si>
  <si>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</si>
  <si>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</si>
  <si>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</si>
  <si>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</si>
  <si>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</si>
  <si>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</si>
  <si>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</si>
  <si>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</si>
  <si>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</si>
  <si>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</si>
  <si>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</si>
  <si>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</si>
  <si>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</si>
  <si>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</si>
  <si>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</si>
  <si>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</si>
  <si>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</si>
  <si>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</si>
  <si>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</si>
  <si>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</si>
  <si>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</si>
  <si>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</si>
  <si>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</si>
  <si>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</si>
  <si>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</si>
  <si>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</si>
  <si>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</si>
  <si>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</si>
  <si>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</si>
  <si>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</si>
  <si>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</si>
  <si>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</si>
  <si>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</si>
  <si>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</si>
  <si>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</si>
  <si>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</si>
  <si>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</si>
  <si>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</si>
  <si>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</si>
  <si>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</si>
  <si>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</si>
  <si>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</si>
  <si>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</si>
  <si>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</si>
  <si>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</si>
  <si>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</si>
  <si>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</si>
  <si>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</si>
  <si>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</si>
  <si>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</si>
  <si>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</si>
  <si>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</si>
  <si>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</si>
  <si>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</si>
  <si>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</si>
  <si>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</si>
  <si>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</si>
  <si>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</si>
  <si>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</si>
  <si>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</si>
  <si>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</si>
  <si>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</si>
  <si>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</si>
  <si>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</si>
  <si>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</si>
  <si>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</si>
  <si>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</si>
  <si>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</si>
  <si>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</si>
  <si>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</si>
  <si>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</si>
  <si>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</si>
  <si>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</si>
  <si>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</si>
  <si>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</si>
  <si>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</si>
  <si>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</si>
  <si>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</si>
  <si>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</si>
  <si>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</si>
  <si>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</si>
  <si>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</si>
  <si>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</si>
  <si>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</si>
  <si>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</si>
  <si>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</si>
  <si>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</si>
  <si>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</si>
  <si>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</si>
  <si>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</si>
  <si>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</si>
  <si>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</si>
  <si>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</si>
  <si>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</si>
  <si>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</si>
  <si>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</si>
  <si>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</si>
  <si>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</si>
  <si>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</si>
  <si>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</si>
  <si>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</si>
  <si>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</si>
  <si>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</si>
  <si>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</si>
  <si>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</si>
  <si>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</si>
  <si>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</si>
  <si>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</si>
  <si>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</si>
  <si>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</si>
  <si>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</si>
  <si>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</si>
  <si>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</si>
  <si>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</si>
  <si>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</si>
  <si>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</si>
  <si>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</si>
  <si>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</si>
  <si>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</si>
  <si>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</si>
  <si>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</si>
  <si>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</si>
  <si>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</si>
  <si>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</si>
  <si>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</si>
  <si>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</si>
  <si>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</si>
  <si>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</si>
  <si>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</si>
  <si>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</si>
  <si>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</si>
  <si>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</si>
  <si>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</si>
  <si>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</si>
  <si>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</si>
  <si>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</si>
  <si>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</si>
  <si>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</si>
  <si>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</si>
  <si>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</si>
  <si>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</si>
  <si>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</si>
  <si>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</si>
  <si>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</si>
  <si>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</si>
  <si>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</si>
  <si>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</si>
  <si>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</si>
  <si>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</si>
  <si>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</si>
  <si>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</si>
  <si>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</si>
  <si>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</si>
  <si>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</si>
  <si>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</si>
  <si>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</si>
  <si>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</si>
  <si>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</si>
  <si>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</si>
  <si>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</si>
  <si>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</si>
  <si>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</si>
  <si>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</si>
  <si>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</si>
  <si>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</si>
  <si>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</si>
  <si>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</si>
  <si>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</si>
  <si>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</si>
  <si>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</si>
  <si>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</si>
  <si>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</si>
  <si>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</si>
  <si>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</si>
  <si>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</si>
  <si>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</si>
  <si>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</si>
  <si>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</si>
  <si>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</si>
  <si>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</si>
  <si>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</si>
  <si>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</si>
  <si>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</si>
  <si>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</si>
  <si>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</si>
  <si>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</si>
  <si>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</si>
  <si>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</si>
  <si>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</si>
  <si>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</si>
  <si>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</si>
  <si>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</si>
  <si>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</si>
  <si>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</si>
  <si>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</si>
  <si>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</si>
  <si>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</si>
  <si>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</si>
  <si>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</si>
  <si>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</si>
  <si>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</si>
  <si>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</si>
  <si>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</si>
  <si>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</si>
  <si>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</si>
  <si>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</si>
  <si>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</si>
  <si>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</si>
  <si>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</si>
  <si>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</si>
  <si>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</si>
  <si>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</si>
  <si>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</si>
  <si>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</si>
  <si>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</si>
  <si>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</si>
  <si>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</si>
  <si>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</si>
  <si>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</si>
  <si>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</si>
  <si>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</si>
  <si>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</si>
  <si>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</si>
  <si>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</si>
  <si>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</si>
  <si>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</si>
  <si>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</si>
  <si>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</si>
  <si>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</si>
  <si>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</si>
  <si>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</si>
  <si>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</si>
  <si>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</si>
  <si>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</si>
  <si>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</si>
  <si>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</si>
  <si>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</si>
  <si>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</si>
  <si>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</si>
  <si>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</si>
  <si>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</si>
  <si>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</si>
  <si>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</si>
  <si>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</si>
  <si>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</si>
  <si>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</si>
  <si>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</si>
  <si>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</si>
  <si>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</si>
  <si>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</si>
  <si>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</si>
  <si>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</si>
  <si>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</si>
  <si>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</si>
  <si>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</si>
  <si>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</si>
  <si>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</si>
  <si>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</si>
  <si>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</si>
  <si>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</si>
  <si>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</si>
  <si>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</si>
  <si>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</si>
  <si>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</si>
  <si>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</si>
  <si>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</si>
  <si>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</si>
  <si>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</si>
  <si>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</si>
  <si>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</si>
  <si>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</si>
  <si>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</si>
  <si>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</si>
  <si>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</si>
  <si>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</si>
  <si>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</si>
  <si>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</si>
  <si>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</si>
  <si>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</si>
  <si>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</si>
  <si>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</si>
  <si>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</si>
  <si>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</si>
  <si>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</si>
  <si>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</si>
  <si>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</si>
  <si>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</si>
  <si>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</si>
  <si>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</si>
  <si>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</si>
  <si>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</si>
  <si>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</si>
  <si>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</si>
  <si>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</si>
  <si>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</si>
  <si>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</si>
  <si>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</si>
  <si>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</si>
  <si>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</si>
  <si>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</si>
  <si>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</si>
  <si>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</si>
  <si>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</si>
  <si>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</si>
  <si>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</si>
  <si>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</si>
  <si>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</si>
  <si>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</si>
  <si>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</si>
  <si>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</si>
  <si>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</si>
  <si>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</si>
  <si>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</si>
  <si>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</si>
  <si>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</si>
  <si>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</si>
  <si>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</si>
  <si>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</si>
  <si>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</si>
  <si>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</si>
  <si>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</si>
  <si>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</si>
  <si>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</si>
  <si>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</si>
  <si>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</si>
  <si>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</si>
  <si>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</si>
  <si>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</si>
  <si>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</si>
  <si>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</si>
  <si>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</si>
  <si>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</si>
  <si>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</si>
  <si>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</si>
  <si>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</si>
  <si>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</si>
  <si>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</si>
  <si>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</si>
  <si>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</si>
  <si>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</si>
  <si>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</si>
  <si>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</si>
  <si>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</si>
  <si>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</si>
  <si>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</si>
  <si>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</si>
  <si>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</si>
  <si>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</si>
  <si>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</si>
  <si>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</si>
  <si>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</si>
  <si>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</si>
  <si>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</si>
  <si>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</si>
  <si>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</si>
  <si>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</si>
  <si>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</si>
  <si>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</si>
  <si>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</si>
  <si>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</si>
  <si>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</si>
  <si>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</si>
  <si>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</si>
  <si>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</si>
  <si>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</si>
  <si>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</si>
  <si>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</si>
  <si>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</si>
  <si>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</si>
  <si>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</si>
  <si>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</si>
  <si>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</si>
  <si>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</si>
  <si>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</si>
  <si>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</si>
  <si>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</si>
  <si>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</si>
  <si>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</si>
  <si>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</si>
  <si>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</si>
  <si>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</si>
  <si>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</si>
  <si>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</si>
  <si>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</si>
  <si>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</si>
  <si>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</si>
  <si>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</si>
  <si>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</si>
  <si>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</si>
  <si>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</si>
  <si>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</si>
  <si>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</si>
  <si>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</si>
  <si>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</si>
  <si>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</si>
  <si>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</si>
  <si>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</si>
  <si>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</si>
  <si>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</si>
  <si>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</si>
  <si>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</si>
  <si>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</si>
  <si>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</si>
  <si>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</si>
  <si>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</si>
  <si>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</si>
  <si>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</si>
  <si>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</si>
  <si>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</si>
  <si>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</si>
  <si>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</si>
  <si>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</si>
  <si>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</si>
  <si>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</si>
  <si>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</si>
  <si>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</si>
  <si>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</si>
  <si>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</si>
  <si>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</si>
  <si>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</si>
  <si>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</si>
  <si>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</si>
  <si>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</si>
  <si>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</si>
  <si>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</si>
  <si>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</si>
  <si>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</si>
  <si>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</si>
  <si>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</si>
  <si>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</si>
  <si>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</si>
  <si>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</si>
  <si>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</si>
  <si>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</si>
  <si>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</si>
  <si>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</si>
  <si>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</si>
  <si>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</si>
  <si>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</si>
  <si>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</si>
  <si>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</si>
  <si>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</si>
  <si>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</si>
  <si>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</si>
  <si>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</si>
  <si>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</si>
  <si>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</si>
  <si>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</si>
  <si>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</si>
  <si>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</si>
  <si>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</si>
  <si>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</si>
  <si>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</si>
  <si>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</si>
  <si>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</si>
  <si>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</si>
  <si>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</si>
  <si>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</si>
  <si>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</si>
  <si>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</si>
  <si>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</si>
  <si>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</si>
  <si>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</si>
  <si>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</si>
  <si>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</si>
  <si>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</si>
  <si>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</si>
  <si>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</si>
  <si>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</si>
  <si>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</si>
  <si>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</si>
  <si>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</si>
  <si>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</si>
  <si>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</si>
  <si>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</si>
  <si>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</si>
  <si>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</si>
  <si>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</si>
  <si>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</si>
  <si>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</si>
  <si>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</si>
  <si>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</si>
  <si>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</si>
  <si>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</si>
  <si>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</si>
  <si>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</si>
  <si>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</si>
  <si>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</si>
  <si>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</si>
  <si>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</si>
  <si>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</si>
  <si>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</si>
  <si>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</si>
  <si>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</si>
  <si>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</si>
  <si>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</si>
  <si>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</si>
  <si>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</si>
  <si>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</si>
  <si>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</si>
  <si>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</si>
  <si>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</si>
  <si>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</si>
  <si>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</si>
  <si>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</si>
  <si>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</si>
  <si>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</si>
  <si>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</si>
  <si>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</si>
  <si>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</si>
  <si>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</si>
  <si>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</si>
  <si>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</si>
  <si>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</si>
  <si>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</si>
  <si>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</si>
  <si>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</si>
  <si>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</si>
  <si>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</si>
  <si>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</si>
  <si>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</si>
  <si>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</si>
  <si>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</si>
  <si>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</si>
  <si>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</si>
  <si>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</si>
  <si>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</si>
  <si>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</si>
  <si>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</si>
  <si>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</si>
  <si>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</si>
  <si>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</si>
  <si>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</si>
  <si>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</si>
  <si>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</si>
  <si>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</si>
  <si>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</si>
  <si>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</si>
  <si>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</si>
  <si>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</si>
  <si>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</si>
  <si>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</si>
  <si>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</si>
  <si>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</si>
  <si>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</si>
  <si>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</si>
  <si>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</si>
  <si>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</si>
  <si>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</si>
  <si>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</si>
  <si>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</si>
  <si>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</si>
  <si>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</si>
  <si>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</si>
  <si>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</si>
  <si>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</si>
  <si>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</si>
  <si>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</si>
  <si>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</si>
  <si>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</si>
  <si>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</si>
  <si>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</si>
  <si>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</si>
  <si>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</si>
  <si>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</si>
  <si>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</si>
  <si>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</si>
  <si>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</si>
  <si>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</si>
  <si>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</si>
  <si>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</si>
  <si>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</si>
  <si>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</si>
  <si>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</si>
  <si>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</si>
  <si>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</si>
  <si>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</si>
  <si>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</si>
  <si>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</si>
  <si>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</si>
  <si>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</si>
  <si>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</si>
  <si>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</si>
  <si>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</si>
  <si>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</si>
  <si>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</si>
  <si>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</si>
  <si>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</si>
  <si>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</si>
  <si>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</si>
  <si>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</si>
  <si>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</si>
  <si>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</si>
  <si>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</si>
  <si>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</si>
  <si>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</si>
  <si>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</si>
  <si>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</si>
  <si>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</si>
  <si>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</si>
  <si>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</si>
  <si>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</si>
  <si>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</si>
  <si>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</si>
  <si>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</si>
  <si>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</si>
  <si>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</si>
  <si>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</si>
  <si>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</si>
  <si>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</si>
  <si>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</si>
  <si>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</si>
  <si>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</si>
  <si>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</si>
  <si>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</si>
  <si>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</si>
  <si>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</si>
  <si>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</si>
  <si>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</si>
  <si>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</si>
  <si>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</si>
  <si>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</si>
  <si>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</si>
  <si>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</si>
  <si>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</si>
  <si>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</si>
  <si>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</si>
  <si>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</si>
  <si>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</si>
  <si>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</si>
  <si>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</si>
  <si>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</si>
  <si>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</si>
  <si>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</si>
  <si>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</si>
  <si>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</si>
  <si>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</si>
  <si>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</si>
  <si>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</si>
  <si>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</si>
  <si>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</si>
  <si>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</si>
  <si>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</si>
  <si>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</si>
  <si>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</si>
  <si>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</si>
  <si>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</si>
  <si>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</si>
  <si>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</si>
  <si>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</si>
  <si>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</si>
  <si>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</si>
  <si>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</si>
  <si>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</si>
  <si>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</si>
  <si>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</si>
  <si>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</si>
  <si>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</si>
  <si>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</si>
  <si>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</si>
  <si>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</si>
  <si>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</si>
  <si>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</si>
  <si>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</si>
  <si>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</si>
  <si>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</si>
  <si>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</si>
  <si>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</si>
  <si>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</si>
  <si>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</si>
  <si>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</si>
  <si>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</si>
  <si>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</si>
  <si>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</si>
  <si>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</si>
  <si>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</si>
  <si>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</si>
  <si>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</si>
  <si>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</si>
  <si>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</si>
  <si>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</si>
  <si>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</si>
  <si>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</si>
  <si>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</si>
  <si>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</si>
  <si>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</si>
  <si>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</si>
  <si>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</si>
  <si>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</si>
  <si>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</si>
  <si>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</si>
  <si>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</si>
  <si>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</si>
  <si>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</si>
  <si>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</si>
  <si>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</si>
  <si>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</si>
  <si>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</si>
  <si>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</si>
  <si>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</si>
  <si>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</si>
  <si>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</si>
  <si>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</si>
  <si>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</si>
  <si>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</si>
  <si>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</si>
  <si>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</si>
  <si>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</si>
  <si>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</si>
  <si>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</si>
  <si>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</si>
  <si>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</si>
  <si>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</si>
  <si>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</si>
  <si>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</si>
  <si>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</si>
  <si>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</si>
  <si>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</si>
  <si>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</si>
  <si>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</si>
  <si>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</si>
  <si>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</si>
  <si>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</si>
  <si>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</si>
  <si>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</si>
  <si>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</si>
  <si>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</si>
  <si>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</si>
  <si>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</si>
  <si>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</si>
  <si>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</si>
  <si>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</si>
  <si>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</si>
  <si>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</si>
  <si>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</si>
  <si>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</si>
  <si>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</si>
  <si>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</si>
  <si>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</si>
  <si>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</si>
  <si>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</si>
  <si>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</si>
  <si>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</si>
  <si>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</si>
  <si>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</si>
  <si>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</si>
  <si>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</si>
  <si>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</si>
  <si>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</si>
  <si>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</si>
  <si>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</si>
  <si>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</si>
  <si>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</si>
  <si>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</si>
  <si>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</si>
  <si>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</si>
  <si>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</si>
  <si>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</si>
  <si>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</si>
  <si>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</si>
  <si>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</si>
  <si>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</si>
  <si>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</si>
  <si>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</si>
  <si>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</si>
  <si>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</si>
  <si>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</si>
  <si>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</si>
  <si>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</si>
  <si>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</si>
  <si>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</si>
  <si>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</si>
  <si>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</si>
  <si>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</si>
  <si>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</si>
  <si>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</si>
  <si>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</si>
  <si>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</si>
  <si>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</si>
  <si>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</si>
  <si>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</si>
  <si>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</si>
  <si>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</si>
  <si>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</si>
  <si>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</si>
  <si>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</si>
  <si>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</si>
  <si>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</si>
  <si>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</si>
  <si>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</si>
  <si>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</si>
  <si>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</si>
  <si>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</si>
  <si>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</si>
  <si>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</si>
  <si>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</si>
  <si>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</si>
  <si>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</si>
  <si>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</si>
  <si>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</si>
  <si>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</si>
  <si>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</si>
  <si>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</si>
  <si>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</si>
  <si>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</si>
  <si>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</si>
  <si>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</si>
  <si>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</si>
  <si>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</si>
  <si>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</si>
  <si>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</si>
  <si>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</si>
  <si>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</si>
  <si>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</si>
  <si>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</si>
  <si>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</si>
  <si>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</si>
  <si>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</si>
  <si>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</si>
  <si>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</si>
  <si>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</si>
  <si>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</si>
  <si>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</si>
  <si>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</si>
  <si>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</si>
  <si>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</si>
  <si>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</si>
  <si>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</si>
  <si>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</si>
  <si>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</si>
  <si>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</si>
  <si>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</si>
  <si>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</si>
  <si>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</si>
  <si>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</si>
  <si>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</si>
  <si>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</si>
  <si>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</si>
  <si>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</si>
  <si>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</si>
  <si>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</si>
  <si>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</si>
  <si>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</si>
  <si>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</si>
  <si>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</si>
  <si>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</si>
  <si>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</si>
  <si>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</si>
  <si>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</si>
  <si>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</si>
  <si>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</si>
  <si>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</si>
  <si>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</si>
  <si>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</si>
  <si>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</si>
  <si>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</si>
  <si>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</si>
  <si>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</si>
  <si>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</si>
  <si>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</si>
  <si>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</si>
  <si>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</si>
  <si>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</si>
  <si>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</si>
  <si>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</si>
  <si>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</si>
  <si>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</si>
  <si>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</si>
  <si>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</si>
  <si>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</si>
  <si>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</si>
  <si>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</si>
  <si>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</si>
  <si>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</si>
  <si>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</si>
  <si>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</si>
  <si>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</si>
  <si>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</si>
  <si>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</si>
  <si>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</si>
  <si>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</si>
  <si>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</si>
  <si>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</si>
  <si>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</si>
  <si>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</si>
  <si>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</si>
  <si>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</si>
  <si>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</si>
  <si>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</si>
  <si>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</si>
  <si>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</si>
  <si>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</si>
  <si>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</si>
  <si>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</si>
  <si>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</si>
  <si>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</si>
  <si>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</si>
  <si>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</si>
  <si>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</si>
  <si>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</si>
  <si>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</si>
  <si>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</si>
  <si>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</si>
  <si>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</si>
  <si>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</si>
  <si>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</si>
  <si>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</si>
  <si>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</si>
  <si>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</si>
  <si>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</si>
  <si>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</si>
  <si>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</si>
  <si>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</si>
  <si>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</si>
  <si>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</si>
  <si>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</si>
  <si>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</si>
  <si>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</si>
  <si>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</si>
  <si>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</si>
  <si>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</si>
  <si>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</si>
  <si>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</si>
  <si>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</si>
  <si>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</si>
  <si>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</si>
  <si>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</si>
  <si>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</si>
  <si>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</si>
  <si>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</si>
  <si>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</si>
  <si>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</si>
  <si>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</si>
  <si>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</si>
  <si>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</si>
  <si>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</si>
  <si>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</si>
  <si>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</si>
  <si>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</si>
  <si>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</si>
  <si>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</si>
  <si>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</si>
  <si>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</si>
  <si>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</si>
  <si>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</si>
  <si>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</si>
  <si>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</si>
  <si>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</si>
  <si>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</si>
  <si>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</si>
  <si>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</si>
  <si>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</si>
  <si>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</si>
  <si>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</si>
  <si>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</si>
  <si>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</si>
  <si>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</si>
  <si>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</si>
  <si>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</si>
  <si>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</si>
  <si>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</si>
  <si>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</si>
  <si>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</si>
  <si>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</si>
  <si>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</si>
  <si>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</si>
  <si>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</si>
  <si>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</si>
  <si>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</si>
  <si>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</si>
  <si>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</si>
  <si>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</si>
  <si>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</si>
  <si>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</si>
  <si>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</si>
  <si>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</si>
  <si>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</si>
  <si>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</si>
  <si>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</si>
  <si>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</si>
  <si>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</si>
  <si>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</si>
  <si>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</si>
  <si>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</si>
  <si>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</si>
  <si>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</si>
  <si>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</si>
  <si>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</si>
  <si>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</si>
  <si>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</si>
  <si>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</si>
  <si>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</si>
  <si>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</si>
  <si>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</si>
  <si>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</si>
  <si>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</si>
  <si>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</si>
  <si>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</si>
  <si>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</si>
  <si>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</si>
  <si>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</si>
  <si>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</si>
  <si>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</si>
  <si>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</si>
  <si>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</si>
  <si>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</si>
  <si>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</si>
  <si>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</si>
  <si>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</si>
  <si>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</si>
  <si>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</si>
  <si>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</si>
  <si>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</si>
  <si>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</si>
  <si>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</si>
  <si>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</si>
  <si>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</si>
  <si>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</si>
  <si>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</si>
  <si>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</si>
  <si>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</si>
  <si>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</si>
  <si>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</si>
  <si>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</si>
  <si>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</si>
  <si>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</si>
  <si>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</si>
  <si>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</si>
  <si>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</si>
  <si>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</si>
  <si>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</si>
  <si>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</si>
  <si>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</si>
  <si>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</si>
  <si>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</si>
  <si>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</si>
  <si>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</si>
  <si>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</si>
  <si>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</si>
  <si>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</si>
  <si>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</si>
  <si>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</si>
  <si>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</si>
  <si>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</si>
  <si>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</si>
  <si>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</si>
  <si>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</si>
  <si>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</si>
  <si>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</si>
  <si>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</si>
  <si>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</si>
  <si>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</si>
  <si>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</si>
  <si>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</si>
  <si>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</si>
  <si>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</si>
  <si>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</si>
  <si>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</si>
  <si>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</si>
  <si>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</si>
  <si>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</si>
  <si>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</si>
  <si>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</si>
  <si>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</si>
  <si>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</si>
  <si>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</si>
  <si>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</si>
  <si>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</si>
  <si>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</si>
  <si>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</si>
  <si>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</si>
  <si>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</si>
  <si>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</si>
  <si>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</si>
  <si>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</si>
  <si>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</si>
  <si>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</si>
  <si>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</si>
  <si>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</si>
  <si>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</si>
  <si>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</si>
  <si>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</si>
  <si>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</si>
  <si>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</si>
  <si>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</si>
  <si>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</si>
  <si>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</si>
  <si>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</si>
  <si>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</si>
  <si>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</si>
  <si>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</si>
  <si>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</si>
  <si>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</si>
  <si>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</si>
  <si>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</si>
  <si>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</si>
  <si>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</si>
  <si>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</si>
  <si>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</si>
  <si>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</si>
  <si>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</si>
  <si>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</si>
  <si>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</si>
  <si>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</si>
  <si>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</si>
  <si>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</si>
  <si>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</si>
  <si>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</si>
  <si>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</si>
  <si>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</si>
  <si>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</si>
  <si>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</si>
  <si>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</si>
  <si>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</si>
  <si>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</si>
  <si>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</si>
  <si>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</si>
  <si>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</si>
  <si>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</si>
  <si>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</si>
  <si>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</si>
  <si>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</si>
  <si>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</si>
  <si>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</si>
  <si>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</si>
  <si>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</si>
  <si>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</si>
  <si>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</si>
  <si>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</si>
  <si>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</si>
  <si>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</si>
  <si>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</si>
  <si>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</si>
  <si>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</si>
  <si>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</si>
  <si>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</si>
  <si>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</si>
  <si>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</si>
  <si>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</si>
  <si>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</si>
  <si>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</si>
  <si>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</si>
  <si>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</si>
  <si>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</si>
  <si>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</si>
  <si>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</si>
  <si>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</si>
  <si>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</si>
  <si>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</si>
  <si>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</si>
  <si>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</si>
  <si>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</si>
  <si>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</si>
  <si>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</si>
  <si>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</si>
  <si>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</si>
  <si>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</si>
  <si>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</si>
  <si>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</si>
  <si>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</si>
  <si>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</si>
  <si>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</si>
  <si>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</si>
  <si>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</si>
  <si>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</si>
  <si>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</si>
  <si>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</si>
  <si>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</si>
  <si>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</si>
  <si>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</si>
  <si>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</si>
  <si>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</si>
  <si>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</si>
  <si>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</si>
  <si>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</si>
  <si>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</si>
  <si>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</si>
  <si>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</si>
  <si>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</si>
  <si>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</si>
  <si>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</si>
  <si>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</si>
  <si>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</si>
  <si>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</si>
  <si>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</si>
  <si>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</si>
  <si>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</si>
  <si>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</si>
  <si>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</si>
  <si>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</si>
  <si>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</si>
  <si>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</si>
  <si>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</si>
  <si>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</si>
  <si>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</si>
  <si>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</si>
  <si>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</si>
  <si>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</si>
  <si>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</si>
  <si>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</si>
  <si>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</si>
  <si>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</si>
  <si>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</si>
  <si>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</si>
  <si>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</si>
  <si>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</si>
  <si>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</si>
  <si>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</si>
  <si>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</si>
  <si>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</si>
  <si>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</si>
  <si>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</si>
  <si>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</si>
  <si>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</si>
  <si>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</si>
  <si>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</si>
  <si>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</si>
  <si>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</si>
  <si>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</si>
  <si>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</si>
  <si>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</si>
  <si>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</si>
  <si>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</si>
  <si>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</si>
  <si>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</si>
  <si>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</si>
  <si>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</si>
  <si>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</si>
  <si>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</si>
  <si>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</si>
  <si>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</si>
  <si>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</si>
  <si>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</si>
  <si>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</si>
  <si>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</si>
  <si>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</si>
  <si>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</si>
  <si>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</si>
  <si>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</si>
  <si>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</si>
  <si>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</si>
  <si>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</si>
  <si>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</si>
  <si>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</si>
  <si>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</si>
  <si>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</si>
  <si>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</si>
  <si>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</si>
  <si>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</si>
  <si>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</si>
  <si>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</si>
  <si>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</si>
  <si>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</si>
  <si>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</si>
  <si>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</si>
  <si>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</si>
  <si>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</si>
  <si>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</si>
  <si>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</si>
  <si>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</si>
  <si>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</si>
  <si>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</si>
  <si>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</si>
  <si>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</si>
  <si>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</si>
  <si>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</si>
  <si>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</si>
  <si>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</si>
  <si>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</si>
  <si>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</si>
  <si>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</si>
  <si>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</si>
  <si>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</si>
  <si>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</si>
  <si>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</si>
  <si>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</si>
  <si>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</si>
  <si>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</si>
  <si>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</si>
  <si>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</si>
  <si>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</si>
  <si>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</si>
  <si>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</si>
  <si>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</si>
  <si>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</si>
  <si>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</si>
  <si>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</si>
  <si>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</si>
  <si>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</si>
  <si>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</si>
  <si>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</si>
  <si>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</si>
  <si>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</si>
  <si>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</si>
  <si>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</si>
  <si>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</si>
  <si>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</si>
  <si>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</si>
  <si>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</si>
  <si>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</si>
  <si>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</si>
  <si>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</si>
  <si>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</si>
  <si>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</si>
  <si>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</si>
  <si>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</si>
  <si>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</si>
  <si>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</si>
  <si>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</si>
  <si>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</si>
  <si>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</si>
  <si>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</si>
  <si>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</si>
  <si>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</si>
  <si>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</si>
  <si>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</si>
  <si>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</si>
  <si>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</si>
  <si>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</si>
  <si>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</si>
  <si>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</si>
  <si>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</si>
  <si>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</si>
  <si>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</si>
  <si>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</si>
  <si>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</si>
  <si>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</si>
  <si>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</si>
  <si>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</si>
  <si>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</si>
  <si>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</si>
  <si>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</si>
  <si>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</si>
  <si>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</si>
  <si>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</si>
  <si>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</si>
  <si>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</si>
  <si>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</si>
  <si>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</si>
  <si>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</si>
  <si>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</si>
  <si>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</si>
  <si>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</si>
  <si>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</si>
  <si>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</si>
  <si>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</si>
  <si>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</si>
  <si>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</si>
  <si>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</si>
  <si>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</si>
  <si>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</si>
  <si>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</si>
  <si>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</si>
  <si>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</si>
  <si>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</si>
  <si>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</si>
  <si>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</si>
  <si>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</si>
  <si>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</si>
  <si>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</si>
  <si>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</si>
  <si>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</si>
  <si>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</si>
  <si>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</si>
  <si>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</si>
  <si>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</si>
  <si>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</si>
  <si>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</si>
  <si>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</si>
  <si>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</si>
  <si>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</si>
  <si>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</si>
  <si>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</si>
  <si>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</si>
  <si>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</si>
  <si>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</si>
  <si>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</si>
  <si>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</si>
  <si>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</si>
  <si>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</si>
  <si>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</si>
  <si>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</si>
  <si>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</si>
  <si>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</si>
  <si>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</si>
  <si>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</si>
  <si>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</si>
  <si>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</si>
  <si>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</si>
  <si>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</si>
  <si>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</si>
  <si>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</si>
  <si>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</si>
  <si>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</si>
  <si>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</si>
  <si>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</si>
  <si>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</si>
  <si>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</si>
  <si>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</si>
  <si>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</si>
  <si>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</si>
  <si>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</si>
  <si>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</si>
  <si>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</si>
  <si>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</si>
  <si>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</si>
  <si>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</si>
  <si>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</si>
  <si>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</si>
  <si>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</si>
  <si>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</si>
  <si>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</si>
  <si>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</si>
  <si>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</si>
  <si>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</si>
  <si>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</si>
  <si>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</si>
  <si>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</si>
  <si>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</si>
  <si>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</si>
  <si>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</si>
  <si>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</si>
  <si>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</si>
  <si>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</si>
  <si>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</si>
  <si>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</si>
  <si>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</si>
  <si>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</si>
  <si>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</si>
  <si>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</si>
  <si>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</si>
  <si>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</si>
  <si>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</si>
  <si>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</si>
  <si>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</si>
  <si>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</si>
  <si>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</si>
  <si>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</si>
  <si>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</si>
  <si>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</si>
  <si>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</si>
  <si>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</si>
  <si>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</si>
  <si>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</si>
  <si>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</si>
  <si>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</si>
  <si>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</si>
  <si>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</si>
  <si>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</si>
  <si>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</si>
  <si>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</si>
  <si>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</si>
  <si>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</si>
  <si>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</si>
  <si>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</si>
  <si>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</si>
  <si>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</si>
  <si>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</si>
  <si>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</si>
  <si>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</si>
  <si>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</si>
  <si>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</si>
  <si>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</si>
  <si>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</si>
  <si>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</si>
  <si>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</si>
  <si>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</si>
  <si>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</si>
  <si>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</si>
  <si>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</si>
  <si>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</si>
  <si>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</si>
  <si>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</si>
  <si>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</si>
  <si>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</si>
  <si>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</si>
  <si>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</si>
  <si>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</si>
  <si>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</si>
  <si>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</si>
  <si>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</si>
  <si>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</si>
  <si>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</si>
  <si>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</si>
  <si>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</si>
  <si>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</si>
  <si>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</si>
  <si>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</si>
  <si>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</si>
  <si>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</si>
  <si>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</si>
  <si>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</si>
  <si>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</si>
  <si>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</si>
  <si>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</si>
  <si>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</si>
  <si>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</si>
  <si>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</si>
  <si>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</si>
  <si>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</si>
  <si>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</si>
  <si>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</si>
  <si>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</si>
  <si>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</si>
  <si>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</si>
  <si>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</si>
  <si>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</si>
  <si>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</si>
  <si>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</si>
  <si>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</si>
  <si>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</si>
  <si>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</si>
  <si>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</si>
  <si>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</si>
  <si>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</si>
  <si>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</si>
  <si>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</si>
  <si>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</si>
  <si>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</si>
  <si>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</si>
  <si>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</si>
  <si>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</si>
  <si>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</si>
  <si>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</si>
  <si>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</si>
  <si>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</si>
  <si>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</si>
  <si>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</si>
  <si>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</si>
  <si>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</si>
  <si>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</si>
  <si>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</si>
  <si>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</si>
  <si>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</si>
  <si>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</si>
  <si>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</si>
  <si>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</si>
  <si>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</si>
  <si>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</si>
  <si>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</si>
  <si>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</si>
  <si>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</si>
  <si>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</si>
  <si>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</si>
  <si>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</si>
  <si>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</si>
  <si>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</si>
  <si>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</si>
  <si>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</si>
  <si>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</si>
  <si>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</si>
  <si>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</si>
  <si>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</si>
  <si>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</si>
  <si>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</si>
  <si>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</si>
  <si>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</si>
  <si>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</si>
  <si>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</si>
  <si>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</si>
  <si>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</si>
  <si>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</si>
  <si>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</si>
  <si>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</si>
  <si>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</si>
  <si>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</si>
  <si>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</si>
  <si>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</si>
  <si>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</si>
  <si>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</si>
  <si>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</si>
  <si>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</si>
  <si>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</si>
  <si>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</si>
  <si>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</si>
  <si>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</si>
  <si>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</si>
  <si>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</si>
  <si>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</si>
  <si>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</si>
  <si>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</si>
  <si>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</si>
  <si>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</si>
  <si>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</si>
  <si>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</si>
  <si>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</si>
  <si>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</si>
  <si>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</si>
  <si>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</si>
  <si>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</si>
  <si>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</si>
  <si>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</si>
  <si>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</si>
  <si>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</si>
  <si>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</si>
  <si>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</si>
  <si>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</si>
  <si>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</si>
  <si>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</si>
  <si>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</si>
  <si>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</si>
  <si>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</si>
  <si>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</si>
  <si>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</si>
  <si>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</si>
  <si>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</si>
  <si>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</si>
  <si>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</si>
  <si>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</si>
  <si>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</si>
  <si>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</si>
  <si>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</si>
  <si>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</si>
  <si>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</si>
  <si>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</si>
  <si>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</si>
  <si>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</si>
  <si>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</si>
  <si>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</si>
  <si>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</si>
  <si>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</si>
  <si>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</si>
  <si>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</si>
  <si>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</si>
  <si>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</si>
  <si>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</si>
  <si>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</si>
  <si>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</si>
  <si>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</si>
  <si>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</si>
  <si>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</si>
  <si>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</si>
  <si>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</si>
  <si>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</si>
  <si>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</si>
  <si>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</si>
  <si>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</si>
  <si>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</si>
  <si>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</si>
  <si>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</si>
  <si>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</si>
  <si>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</si>
  <si>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</si>
  <si>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</si>
  <si>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</si>
  <si>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</si>
  <si>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</si>
  <si>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</si>
  <si>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</si>
  <si>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</si>
  <si>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</si>
  <si>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</si>
  <si>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</si>
  <si>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</si>
  <si>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</si>
  <si>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</si>
  <si>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</si>
  <si>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</si>
  <si>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</si>
  <si>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</si>
  <si>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</si>
  <si>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</si>
  <si>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</si>
  <si>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</si>
  <si>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</si>
  <si>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</si>
  <si>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</si>
  <si>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</si>
  <si>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</si>
  <si>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</si>
  <si>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</si>
  <si>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</si>
  <si>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</si>
  <si>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</si>
  <si>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</si>
  <si>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</si>
  <si>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</si>
  <si>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</si>
  <si>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</si>
  <si>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</si>
  <si>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</si>
  <si>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</si>
  <si>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</si>
  <si>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</si>
  <si>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</si>
  <si>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</si>
  <si>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</si>
  <si>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</si>
  <si>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</si>
  <si>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</si>
  <si>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</si>
  <si>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</si>
  <si>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</si>
  <si>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</si>
  <si>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</si>
  <si>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</si>
  <si>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</si>
  <si>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</si>
  <si>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</si>
  <si>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</si>
  <si>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</si>
  <si>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</si>
  <si>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</si>
  <si>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</si>
  <si>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</si>
  <si>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</si>
  <si>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</si>
  <si>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</si>
  <si>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</si>
  <si>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</si>
  <si>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</si>
  <si>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</si>
  <si>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</si>
  <si>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</si>
  <si>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</si>
  <si>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</si>
  <si>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</si>
  <si>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</si>
  <si>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</si>
  <si>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</si>
  <si>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</si>
  <si>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</si>
  <si>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</si>
  <si>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</si>
  <si>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</si>
  <si>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</si>
  <si>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</si>
  <si>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</si>
  <si>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</si>
  <si>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</si>
  <si>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</si>
  <si>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</si>
  <si>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</si>
  <si>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</si>
  <si>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</si>
  <si>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</si>
  <si>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</si>
  <si>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</si>
  <si>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</si>
  <si>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</si>
  <si>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</si>
  <si>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</si>
  <si>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</si>
  <si>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</si>
  <si>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</si>
  <si>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</si>
  <si>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</si>
  <si>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</si>
  <si>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</si>
  <si>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</si>
  <si>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</si>
  <si>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</si>
  <si>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</si>
  <si>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</si>
  <si>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</si>
  <si>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</si>
  <si>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</si>
  <si>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</si>
  <si>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</si>
  <si>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</si>
  <si>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</si>
  <si>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</si>
  <si>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</si>
  <si>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</si>
  <si>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</si>
  <si>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</si>
  <si>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</si>
  <si>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</si>
  <si>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</si>
  <si>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</si>
  <si>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</si>
  <si>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</si>
  <si>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</si>
  <si>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</si>
  <si>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</si>
  <si>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</si>
  <si>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</si>
  <si>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</si>
  <si>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</si>
  <si>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</si>
  <si>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</si>
  <si>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</si>
  <si>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</si>
  <si>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</si>
  <si>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</si>
  <si>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</si>
  <si>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</si>
  <si>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</si>
  <si>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</si>
  <si>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</si>
  <si>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</si>
  <si>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</si>
  <si>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</si>
  <si>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</si>
  <si>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</si>
  <si>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</si>
  <si>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</si>
  <si>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</si>
  <si>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</si>
  <si>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</si>
  <si>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</si>
  <si>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</si>
  <si>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</si>
  <si>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</si>
  <si>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</si>
  <si>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</si>
  <si>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</si>
  <si>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</si>
  <si>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</si>
  <si>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</si>
  <si>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</si>
  <si>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</si>
  <si>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</si>
  <si>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</si>
  <si>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</si>
  <si>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</si>
  <si>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</si>
  <si>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</si>
  <si>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</si>
  <si>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</si>
  <si>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</si>
  <si>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</si>
  <si>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</si>
  <si>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</si>
  <si>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</si>
  <si>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</si>
  <si>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</si>
  <si>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</si>
  <si>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</si>
  <si>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</si>
  <si>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</si>
  <si>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</si>
  <si>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</si>
  <si>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</si>
  <si>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</si>
  <si>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</si>
  <si>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</si>
  <si>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</si>
  <si>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</si>
  <si>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</si>
  <si>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</si>
  <si>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</si>
  <si>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</si>
  <si>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</si>
  <si>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</si>
  <si>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</si>
  <si>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</si>
  <si>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</si>
  <si>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</si>
  <si>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</si>
  <si>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</si>
  <si>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</si>
  <si>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</si>
  <si>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</si>
  <si>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</si>
  <si>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</si>
  <si>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</si>
  <si>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</si>
  <si>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</si>
  <si>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</si>
  <si>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</si>
  <si>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</si>
  <si>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</si>
  <si>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</si>
  <si>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</si>
  <si>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</si>
  <si>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</si>
  <si>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</si>
  <si>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</si>
  <si>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</si>
  <si>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</si>
  <si>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</si>
  <si>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</si>
  <si>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</si>
  <si>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</si>
  <si>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</si>
  <si>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</si>
  <si>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</si>
  <si>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</si>
  <si>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</si>
  <si>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</si>
  <si>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</si>
  <si>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</si>
  <si>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</si>
  <si>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</si>
  <si>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</si>
  <si>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</si>
  <si>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</si>
  <si>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</si>
  <si>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</si>
  <si>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</si>
  <si>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</si>
  <si>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</si>
  <si>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</si>
  <si>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</si>
  <si>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</si>
  <si>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</si>
  <si>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</si>
  <si>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</si>
  <si>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</si>
  <si>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</si>
  <si>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</si>
  <si>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</si>
  <si>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</si>
  <si>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</si>
  <si>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</si>
  <si>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</si>
  <si>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</si>
  <si>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</si>
  <si>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</si>
  <si>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</si>
  <si>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</si>
  <si>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</si>
  <si>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</si>
  <si>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</si>
  <si>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</si>
  <si>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</si>
  <si>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</si>
  <si>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</si>
  <si>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</si>
  <si>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</si>
  <si>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</si>
  <si>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</si>
  <si>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</si>
  <si>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</si>
  <si>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</si>
  <si>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</si>
  <si>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</si>
  <si>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</si>
  <si>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</si>
  <si>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</si>
  <si>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</si>
  <si>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</si>
  <si>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</si>
  <si>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</si>
  <si>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</si>
  <si>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</si>
  <si>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</si>
  <si>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</si>
  <si>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</si>
  <si>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</si>
  <si>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</si>
  <si>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</si>
  <si>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</si>
  <si>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</si>
  <si>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</si>
  <si>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</si>
  <si>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</si>
  <si>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</si>
  <si>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</si>
  <si>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</si>
  <si>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</si>
  <si>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</si>
  <si>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</si>
  <si>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</si>
  <si>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</si>
  <si>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</si>
  <si>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</si>
  <si>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</si>
  <si>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</si>
  <si>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</si>
  <si>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</si>
  <si>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</si>
  <si>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</si>
  <si>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</si>
  <si>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</si>
  <si>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</si>
  <si>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</si>
  <si>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</si>
  <si>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</si>
  <si>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</si>
  <si>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</si>
  <si>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</si>
  <si>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</si>
  <si>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</si>
  <si>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</si>
  <si>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</si>
  <si>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</si>
  <si>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</si>
  <si>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</si>
  <si>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</si>
  <si>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</si>
  <si>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</si>
  <si>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</si>
  <si>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</si>
  <si>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</si>
  <si>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</si>
  <si>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</si>
  <si>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</si>
  <si>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</si>
  <si>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</si>
  <si>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</si>
  <si>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</si>
  <si>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</si>
  <si>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</si>
  <si>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</si>
  <si>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</si>
  <si>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</si>
  <si>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</si>
  <si>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</si>
  <si>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</si>
  <si>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</si>
  <si>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</si>
  <si>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</si>
  <si>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</si>
  <si>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</si>
  <si>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</si>
  <si>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</si>
  <si>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</si>
  <si>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</si>
  <si>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</si>
  <si>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</si>
  <si>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</si>
  <si>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</si>
  <si>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</si>
  <si>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</si>
  <si>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</si>
  <si>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</si>
  <si>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</si>
  <si>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</si>
  <si>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</si>
  <si>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</si>
  <si>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</si>
  <si>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</si>
  <si>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</si>
  <si>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</si>
  <si>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</si>
  <si>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</si>
  <si>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</si>
  <si>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</si>
  <si>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</si>
  <si>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</si>
  <si>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</si>
  <si>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</si>
  <si>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</si>
  <si>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</si>
  <si>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</si>
  <si>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</si>
  <si>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</si>
  <si>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</si>
  <si>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</si>
  <si>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</si>
  <si>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</si>
  <si>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</si>
  <si>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</si>
  <si>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</si>
  <si>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</si>
  <si>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</si>
  <si>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</si>
  <si>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</si>
  <si>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</si>
  <si>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</si>
  <si>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</si>
  <si>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</si>
  <si>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</si>
  <si>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</si>
  <si>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</si>
  <si>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</si>
  <si>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</si>
  <si>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</si>
  <si>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</si>
  <si>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</si>
  <si>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</si>
  <si>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</si>
  <si>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</si>
  <si>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</si>
  <si>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</si>
  <si>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</si>
  <si>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</si>
  <si>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</si>
  <si>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</si>
  <si>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</si>
  <si>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</si>
  <si>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</si>
  <si>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</si>
  <si>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</si>
  <si>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</si>
  <si>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</si>
  <si>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</si>
  <si>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</si>
  <si>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</si>
  <si>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</si>
  <si>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</si>
  <si>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</si>
  <si>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</si>
  <si>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</si>
  <si>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</si>
  <si>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</si>
  <si>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</si>
  <si>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</si>
  <si>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</si>
  <si>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</si>
  <si>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</si>
  <si>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</si>
  <si>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</si>
  <si>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</si>
  <si>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</si>
  <si>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</si>
  <si>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</si>
  <si>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</si>
  <si>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</si>
  <si>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</si>
  <si>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</si>
  <si>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</si>
  <si>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</si>
  <si>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</si>
  <si>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</si>
  <si>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</si>
  <si>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</si>
  <si>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</si>
  <si>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</si>
  <si>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</si>
  <si>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</si>
  <si>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</si>
  <si>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</si>
  <si>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</si>
  <si>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</si>
  <si>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</si>
  <si>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</si>
  <si>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</si>
  <si>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</si>
  <si>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</si>
  <si>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</si>
  <si>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</si>
  <si>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</si>
  <si>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</si>
  <si>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</si>
  <si>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</si>
  <si>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</si>
  <si>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</si>
  <si>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</si>
  <si>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</si>
  <si>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</si>
  <si>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</si>
  <si>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</si>
  <si>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</si>
  <si>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</si>
  <si>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</si>
  <si>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</si>
  <si>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</si>
  <si>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</si>
  <si>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</si>
  <si>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</si>
  <si>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</si>
  <si>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</si>
  <si>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</si>
  <si>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</si>
  <si>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</si>
  <si>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</si>
  <si>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</si>
  <si>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</si>
  <si>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</si>
  <si>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</si>
  <si>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</si>
  <si>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</si>
  <si>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</si>
  <si>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</si>
  <si>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</si>
  <si>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</si>
  <si>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</si>
  <si>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</si>
  <si>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</si>
  <si>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</si>
  <si>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</si>
  <si>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</si>
  <si>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</si>
  <si>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</si>
  <si>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</si>
  <si>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</si>
  <si>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</si>
  <si>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</si>
  <si>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</si>
  <si>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</si>
  <si>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</si>
  <si>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</si>
  <si>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</si>
  <si>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</si>
  <si>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</si>
  <si>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</si>
  <si>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</si>
  <si>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</si>
  <si>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</si>
  <si>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</si>
  <si>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</si>
  <si>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</si>
  <si>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</si>
  <si>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</si>
  <si>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</si>
  <si>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</si>
  <si>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</si>
  <si>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</si>
  <si>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</si>
  <si>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</si>
  <si>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</si>
  <si>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</si>
  <si>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</si>
  <si>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</si>
  <si>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</si>
  <si>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</si>
  <si>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</si>
  <si>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</si>
  <si>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</si>
  <si>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</si>
  <si>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</si>
  <si>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</si>
  <si>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</si>
  <si>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</si>
  <si>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</si>
  <si>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</si>
  <si>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</si>
  <si>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</si>
  <si>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</si>
  <si>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</si>
  <si>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</si>
  <si>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</si>
  <si>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</si>
  <si>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</si>
  <si>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</si>
  <si>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</si>
  <si>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</si>
  <si>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</si>
  <si>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</si>
  <si>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</si>
  <si>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</si>
  <si>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</si>
  <si>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</si>
  <si>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</si>
  <si>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</si>
  <si>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</si>
  <si>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</si>
  <si>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</si>
  <si>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</si>
  <si>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</si>
  <si>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</si>
  <si>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</si>
  <si>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</si>
  <si>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</si>
  <si>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</si>
  <si>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</si>
  <si>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</si>
  <si>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</si>
  <si>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</si>
  <si>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</si>
  <si>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</si>
  <si>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</si>
  <si>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</si>
  <si>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</si>
  <si>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</si>
  <si>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</si>
  <si>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</si>
  <si>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</si>
  <si>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</si>
  <si>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</si>
  <si>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</si>
  <si>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</si>
  <si>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</si>
  <si>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</si>
  <si>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</si>
  <si>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</si>
  <si>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</si>
  <si>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</si>
  <si>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</si>
  <si>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</si>
  <si>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</si>
  <si>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</si>
  <si>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</si>
  <si>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</si>
  <si>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</si>
  <si>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</si>
  <si>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</si>
  <si>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</si>
  <si>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</si>
  <si>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</si>
  <si>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</si>
  <si>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</si>
  <si>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</si>
  <si>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</si>
  <si>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</si>
  <si>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</si>
  <si>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</si>
  <si>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</si>
  <si>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</si>
  <si>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</si>
  <si>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</si>
  <si>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</si>
  <si>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</si>
  <si>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</si>
  <si>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</si>
  <si>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</si>
  <si>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</si>
  <si>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</si>
  <si>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</si>
  <si>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</si>
  <si>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</si>
  <si>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</si>
  <si>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</si>
  <si>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</si>
  <si>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</si>
  <si>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</si>
  <si>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</si>
  <si>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</si>
  <si>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</si>
  <si>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</si>
  <si>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</si>
  <si>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</si>
  <si>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</si>
  <si>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</si>
  <si>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</si>
  <si>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</si>
  <si>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</si>
  <si>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</si>
  <si>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</si>
  <si>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</si>
  <si>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</si>
  <si>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</si>
  <si>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</si>
  <si>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</si>
  <si>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</si>
  <si>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</si>
  <si>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</si>
  <si>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</si>
  <si>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</si>
  <si>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</si>
  <si>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</si>
  <si>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</si>
  <si>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</si>
  <si>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</si>
  <si>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</si>
  <si>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</si>
  <si>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</si>
  <si>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</si>
  <si>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</si>
  <si>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</si>
  <si>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</si>
  <si>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</si>
  <si>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</si>
  <si>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</si>
  <si>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</si>
  <si>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</si>
  <si>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</si>
  <si>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</si>
  <si>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</si>
  <si>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</si>
  <si>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</si>
  <si>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</si>
  <si>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</si>
  <si>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</si>
  <si>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</si>
  <si>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</si>
  <si>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</si>
  <si>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</si>
  <si>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</si>
  <si>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</si>
  <si>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</si>
  <si>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</si>
  <si>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</si>
  <si>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</si>
  <si>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</si>
  <si>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</si>
  <si>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</si>
  <si>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</si>
  <si>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</si>
  <si>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</si>
  <si>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</si>
  <si>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</si>
  <si>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</si>
  <si>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</si>
  <si>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</si>
  <si>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</si>
  <si>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</si>
  <si>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</si>
  <si>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</si>
  <si>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</si>
  <si>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</si>
  <si>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</si>
  <si>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</si>
  <si>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</si>
  <si>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</si>
  <si>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</si>
  <si>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</si>
  <si>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</si>
  <si>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</si>
  <si>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</si>
  <si>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</si>
  <si>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</si>
  <si>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</si>
  <si>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</si>
  <si>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</si>
  <si>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</si>
  <si>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</si>
  <si>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</si>
  <si>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</si>
  <si>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</si>
  <si>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</si>
  <si>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</si>
  <si>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</si>
  <si>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</si>
  <si>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</si>
  <si>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</si>
  <si>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</si>
  <si>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</si>
  <si>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</si>
  <si>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</si>
  <si>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</si>
  <si>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</si>
  <si>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</si>
  <si>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</si>
  <si>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</si>
  <si>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</si>
  <si>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</si>
  <si>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</si>
  <si>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</si>
  <si>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</si>
  <si>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</si>
  <si>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</si>
  <si>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</si>
  <si>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</si>
  <si>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</si>
  <si>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</si>
  <si>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</si>
  <si>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</si>
  <si>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</si>
  <si>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</si>
  <si>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</si>
  <si>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</si>
  <si>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</si>
  <si>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</si>
  <si>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</si>
  <si>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</si>
  <si>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</si>
  <si>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</si>
  <si>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</si>
  <si>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</si>
  <si>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</si>
  <si>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</si>
  <si>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</si>
  <si>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</si>
  <si>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</si>
  <si>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</si>
  <si>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</si>
  <si>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</si>
  <si>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</si>
  <si>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</si>
  <si>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</si>
  <si>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</si>
  <si>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</si>
  <si>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</si>
  <si>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</si>
  <si>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</si>
  <si>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</si>
  <si>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</si>
  <si>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</si>
  <si>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</si>
  <si>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</si>
  <si>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</si>
  <si>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</si>
  <si>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</si>
  <si>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</si>
  <si>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</si>
  <si>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</si>
  <si>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</si>
  <si>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</si>
  <si>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</si>
  <si>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</si>
  <si>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</si>
  <si>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</si>
  <si>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</si>
  <si>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</si>
  <si>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</si>
  <si>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</si>
  <si>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</si>
  <si>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</si>
  <si>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</si>
  <si>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</si>
  <si>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</si>
  <si>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</si>
  <si>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</si>
  <si>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</si>
  <si>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</si>
  <si>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</si>
  <si>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</si>
  <si>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</si>
  <si>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</si>
  <si>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</si>
  <si>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</si>
  <si>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</si>
  <si>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</si>
  <si>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</si>
  <si>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</si>
  <si>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</si>
  <si>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</si>
  <si>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</si>
  <si>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</si>
  <si>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</si>
  <si>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</si>
  <si>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</si>
  <si>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</si>
  <si>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</si>
  <si>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</si>
  <si>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</si>
  <si>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</si>
  <si>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</si>
  <si>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</si>
  <si>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</si>
  <si>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</si>
  <si>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</si>
  <si>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</si>
  <si>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</si>
  <si>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</si>
  <si>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</si>
  <si>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</si>
  <si>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</si>
  <si>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</si>
  <si>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</si>
  <si>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</si>
  <si>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</si>
  <si>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</si>
  <si>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</si>
  <si>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</si>
  <si>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</si>
  <si>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</si>
  <si>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</si>
  <si>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</si>
  <si>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</si>
  <si>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</si>
  <si>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</si>
  <si>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</si>
  <si>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</si>
  <si>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</si>
  <si>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</si>
  <si>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</si>
  <si>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</si>
  <si>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</si>
  <si>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</si>
  <si>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</si>
  <si>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</si>
  <si>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</si>
  <si>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</si>
  <si>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</si>
  <si>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</si>
  <si>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</si>
  <si>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</si>
  <si>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</si>
  <si>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</si>
  <si>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</si>
  <si>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</si>
  <si>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</si>
  <si>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</si>
  <si>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</si>
  <si>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</si>
  <si>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</si>
  <si>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</si>
  <si>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</si>
  <si>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</si>
  <si>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</si>
  <si>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</si>
  <si>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</si>
  <si>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</si>
  <si>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</si>
  <si>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</si>
  <si>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</si>
  <si>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</si>
  <si>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</si>
  <si>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</si>
  <si>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</si>
  <si>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</si>
  <si>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</si>
  <si>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</si>
  <si>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</si>
  <si>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</si>
  <si>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</si>
  <si>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</si>
  <si>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</si>
  <si>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</si>
  <si>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</si>
  <si>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</si>
  <si>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</si>
  <si>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</si>
  <si>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</si>
  <si>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</si>
  <si>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</si>
  <si>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</si>
  <si>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</si>
  <si>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</si>
  <si>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</si>
  <si>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</si>
  <si>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</si>
  <si>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</si>
  <si>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</si>
  <si>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</si>
  <si>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</si>
  <si>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</si>
  <si>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</si>
  <si>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</si>
  <si>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</si>
  <si>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</si>
  <si>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</si>
  <si>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</si>
  <si>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</si>
  <si>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</si>
  <si>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</si>
  <si>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</si>
  <si>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</si>
  <si>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</si>
  <si>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</si>
  <si>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</si>
  <si>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</si>
  <si>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</si>
  <si>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</si>
  <si>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</si>
  <si>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</si>
  <si>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</si>
  <si>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</si>
  <si>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</si>
  <si>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</si>
  <si>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</si>
  <si>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</si>
  <si>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</si>
  <si>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</si>
  <si>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</si>
  <si>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</si>
  <si>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</si>
  <si>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</si>
  <si>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</si>
  <si>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</si>
  <si>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</si>
  <si>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</si>
  <si>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</si>
  <si>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</si>
  <si>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</si>
  <si>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</si>
  <si>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</si>
  <si>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</si>
  <si>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</si>
  <si>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</si>
  <si>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</si>
  <si>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</si>
  <si>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</si>
  <si>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</si>
  <si>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</si>
  <si>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</si>
  <si>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</si>
  <si>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</si>
  <si>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</si>
  <si>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</si>
  <si>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</si>
  <si>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</si>
  <si>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</si>
  <si>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</si>
  <si>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</si>
  <si>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</si>
  <si>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</si>
  <si>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</si>
  <si>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</si>
  <si>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</si>
  <si>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</si>
  <si>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</si>
  <si>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</si>
  <si>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</si>
  <si>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</si>
  <si>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</si>
  <si>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</si>
  <si>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</si>
  <si>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</si>
  <si>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</si>
  <si>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</si>
  <si>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</si>
  <si>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</si>
  <si>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</si>
  <si>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</si>
  <si>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</si>
  <si>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</si>
  <si>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</si>
  <si>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</si>
  <si>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</si>
  <si>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</si>
  <si>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</si>
  <si>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</si>
  <si>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</si>
  <si>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</si>
  <si>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</si>
  <si>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</si>
  <si>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</si>
  <si>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</si>
  <si>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</si>
  <si>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</si>
  <si>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</si>
  <si>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</si>
  <si>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</si>
  <si>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</si>
  <si>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</si>
  <si>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</si>
  <si>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</si>
  <si>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</si>
  <si>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</si>
  <si>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</si>
  <si>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</si>
  <si>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</si>
  <si>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</si>
  <si>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</si>
  <si>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</si>
  <si>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</si>
  <si>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</si>
  <si>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</si>
  <si>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</si>
  <si>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</si>
  <si>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</si>
  <si>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</si>
  <si>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</si>
  <si>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</si>
  <si>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</si>
  <si>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</si>
  <si>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</si>
  <si>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</si>
  <si>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</si>
  <si>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</si>
  <si>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</si>
  <si>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</si>
  <si>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</si>
  <si>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</si>
  <si>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</si>
  <si>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</si>
  <si>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</si>
  <si>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</si>
  <si>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</si>
  <si>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</si>
  <si>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</si>
  <si>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</si>
  <si>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</si>
  <si>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</si>
  <si>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</si>
  <si>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</si>
  <si>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</si>
  <si>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</si>
  <si>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</si>
  <si>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</si>
  <si>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</si>
  <si>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</si>
  <si>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</si>
  <si>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</si>
  <si>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</si>
  <si>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</si>
  <si>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</si>
  <si>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</si>
  <si>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</si>
  <si>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</si>
  <si>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</si>
  <si>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</si>
  <si>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</si>
  <si>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</si>
  <si>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</si>
  <si>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</si>
  <si>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</si>
  <si>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</si>
  <si>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</si>
  <si>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</si>
  <si>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</si>
  <si>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</si>
  <si>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</si>
  <si>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</si>
  <si>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</si>
  <si>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</si>
  <si>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</si>
  <si>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</si>
  <si>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</si>
  <si>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</si>
  <si>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</si>
  <si>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</si>
  <si>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</si>
  <si>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</si>
  <si>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</si>
  <si>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</si>
  <si>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</si>
  <si>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</si>
  <si>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</si>
  <si>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</si>
  <si>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</si>
  <si>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</si>
  <si>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</si>
  <si>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</si>
  <si>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</si>
  <si>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</si>
  <si>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</si>
  <si>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</si>
  <si>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</si>
  <si>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</si>
  <si>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</si>
  <si>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</si>
  <si>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</si>
  <si>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</si>
  <si>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</si>
  <si>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</si>
  <si>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</si>
  <si>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</si>
  <si>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</si>
  <si>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</si>
  <si>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</si>
  <si>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</si>
  <si>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</si>
  <si>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</si>
  <si>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</si>
  <si>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</si>
  <si>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</si>
  <si>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</si>
  <si>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</si>
  <si>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</si>
  <si>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</si>
  <si>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</si>
  <si>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</si>
  <si>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</si>
  <si>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</si>
  <si>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</si>
  <si>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</si>
  <si>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</si>
  <si>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</si>
  <si>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</si>
  <si>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</si>
  <si>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</si>
  <si>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</si>
  <si>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</si>
  <si>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</si>
  <si>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</si>
  <si>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</si>
  <si>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</si>
  <si>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</si>
  <si>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</si>
  <si>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</si>
  <si>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</si>
  <si>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</si>
  <si>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</si>
  <si>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</si>
  <si>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</si>
  <si>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</si>
  <si>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</si>
  <si>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</si>
  <si>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</si>
  <si>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</si>
  <si>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</si>
  <si>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</si>
  <si>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</si>
  <si>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</si>
  <si>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</si>
  <si>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</si>
  <si>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</si>
  <si>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</si>
  <si>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</si>
  <si>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</si>
  <si>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</si>
  <si>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</si>
  <si>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</si>
  <si>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</si>
  <si>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</si>
  <si>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</si>
  <si>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</si>
  <si>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</si>
  <si>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</si>
  <si>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</si>
  <si>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</si>
  <si>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</si>
  <si>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</si>
  <si>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</si>
  <si>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</si>
  <si>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</si>
  <si>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</si>
  <si>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</si>
  <si>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</si>
  <si>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</si>
  <si>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</si>
  <si>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</si>
  <si>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</si>
  <si>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</si>
  <si>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</si>
  <si>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</si>
  <si>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</si>
  <si>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</si>
  <si>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</si>
  <si>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</si>
  <si>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</si>
  <si>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</si>
  <si>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</si>
  <si>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</si>
  <si>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</si>
  <si>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</si>
  <si>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</si>
  <si>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</si>
  <si>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</si>
  <si>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</si>
  <si>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</si>
  <si>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</si>
  <si>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</si>
  <si>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</si>
  <si>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</si>
  <si>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</si>
  <si>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</si>
  <si>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</si>
  <si>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</si>
  <si>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</si>
  <si>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</si>
  <si>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</si>
  <si>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</si>
  <si>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</si>
  <si>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</si>
  <si>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</si>
  <si>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</si>
  <si>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</si>
  <si>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</si>
  <si>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</si>
  <si>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</si>
  <si>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</si>
  <si>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</si>
  <si>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</si>
  <si>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</si>
  <si>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</si>
  <si>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</si>
  <si>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</si>
  <si>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</si>
  <si>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</si>
  <si>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</si>
  <si>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</si>
  <si>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</si>
  <si>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</si>
  <si>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</si>
  <si>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</si>
  <si>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</si>
  <si>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</si>
  <si>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</si>
  <si>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</si>
  <si>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</si>
  <si>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</si>
  <si>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</si>
  <si>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</si>
  <si>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</si>
  <si>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</si>
  <si>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</si>
  <si>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</si>
  <si>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</si>
  <si>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</si>
  <si>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</si>
  <si>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</si>
  <si>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</si>
  <si>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</si>
  <si>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</si>
  <si>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</si>
  <si>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</si>
  <si>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</si>
  <si>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</si>
  <si>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</si>
  <si>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</si>
  <si>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</si>
  <si>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</si>
  <si>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</si>
  <si>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</si>
  <si>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</si>
  <si>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</si>
  <si>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</si>
  <si>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</si>
  <si>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</si>
  <si>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</si>
  <si>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</si>
  <si>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</si>
  <si>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</si>
  <si>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</si>
  <si>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</si>
  <si>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</si>
  <si>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</si>
  <si>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</si>
  <si>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</si>
  <si>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</si>
  <si>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</si>
  <si>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</si>
  <si>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</si>
  <si>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</si>
  <si>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</si>
  <si>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</si>
  <si>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</si>
  <si>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</si>
  <si>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</si>
  <si>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</si>
  <si>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</si>
  <si>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</si>
  <si>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</si>
  <si>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</si>
  <si>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</si>
  <si>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</si>
  <si>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</si>
  <si>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</si>
  <si>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</si>
  <si>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</si>
  <si>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</si>
  <si>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</si>
  <si>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</si>
  <si>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</si>
  <si>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</si>
  <si>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</si>
  <si>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</si>
  <si>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</si>
  <si>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</si>
  <si>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</si>
  <si>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</si>
  <si>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</si>
  <si>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</si>
  <si>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</si>
  <si>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</si>
  <si>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</si>
  <si>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</si>
  <si>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</si>
  <si>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</si>
  <si>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</si>
  <si>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</si>
  <si>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</si>
  <si>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</si>
  <si>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</si>
  <si>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</si>
  <si>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</si>
  <si>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</si>
  <si>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</si>
  <si>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</si>
  <si>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</si>
  <si>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</si>
  <si>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</si>
  <si>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</si>
  <si>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</si>
  <si>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</si>
  <si>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</si>
  <si>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</si>
  <si>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</si>
  <si>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</si>
  <si>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</si>
  <si>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</si>
  <si>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</si>
  <si>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</si>
  <si>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</si>
  <si>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</si>
  <si>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</si>
  <si>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</si>
  <si>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</si>
  <si>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</si>
  <si>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</si>
  <si>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</si>
  <si>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</si>
  <si>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</si>
  <si>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</si>
  <si>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</si>
  <si>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</si>
  <si>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</si>
  <si>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</si>
  <si>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</si>
  <si>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</si>
  <si>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</si>
  <si>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</si>
  <si>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</si>
  <si>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</si>
  <si>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</si>
  <si>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</si>
  <si>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</si>
  <si>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</si>
  <si>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</si>
  <si>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</si>
  <si>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</si>
  <si>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</si>
  <si>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</si>
  <si>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</si>
  <si>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</si>
  <si>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</si>
  <si>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</si>
  <si>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</si>
  <si>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</si>
  <si>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</si>
  <si>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</si>
  <si>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</si>
  <si>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</si>
  <si>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</si>
  <si>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</si>
  <si>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</si>
  <si>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</si>
  <si>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</si>
  <si>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</si>
  <si>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</si>
  <si>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</si>
  <si>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</si>
  <si>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</si>
  <si>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</si>
  <si>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</si>
  <si>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</si>
  <si>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</si>
  <si>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</si>
  <si>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</si>
  <si>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</si>
  <si>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</si>
  <si>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</si>
  <si>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</si>
  <si>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</si>
  <si>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</si>
  <si>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</si>
  <si>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</si>
  <si>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</si>
  <si>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</si>
  <si>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</si>
  <si>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</si>
  <si>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</si>
  <si>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</si>
  <si>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</si>
  <si>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</si>
  <si>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</si>
  <si>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</si>
  <si>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</si>
  <si>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</si>
  <si>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</si>
  <si>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</si>
  <si>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</si>
  <si>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</si>
  <si>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</si>
  <si>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</si>
  <si>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</si>
  <si>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</si>
  <si>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</si>
  <si>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</si>
  <si>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</si>
  <si>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</si>
  <si>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</si>
  <si>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</si>
  <si>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</si>
  <si>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</si>
  <si>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</si>
  <si>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</si>
  <si>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</si>
  <si>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</si>
  <si>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</si>
  <si>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</si>
  <si>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</si>
  <si>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</si>
  <si>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</si>
  <si>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</si>
  <si>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</si>
  <si>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</si>
  <si>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</si>
  <si>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</si>
  <si>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</si>
  <si>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</si>
  <si>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</si>
  <si>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</si>
  <si>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</si>
  <si>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</si>
  <si>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</si>
  <si>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</si>
  <si>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</si>
  <si>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</si>
  <si>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</si>
  <si>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</si>
  <si>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</si>
  <si>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</si>
  <si>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</si>
  <si>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</si>
  <si>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</si>
  <si>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</si>
  <si>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</si>
  <si>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</si>
  <si>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</si>
  <si>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</si>
  <si>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</si>
  <si>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</si>
  <si>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</si>
  <si>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</si>
  <si>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</si>
  <si>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</si>
  <si>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</si>
  <si>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</si>
  <si>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</si>
  <si>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</si>
  <si>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</si>
  <si>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</si>
  <si>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</si>
  <si>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</si>
  <si>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</si>
  <si>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</si>
  <si>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</si>
  <si>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</si>
  <si>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</si>
  <si>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</si>
  <si>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</si>
  <si>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</si>
  <si>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</si>
  <si>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</si>
  <si>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</si>
  <si>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</si>
  <si>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</si>
  <si>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</si>
  <si>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</si>
  <si>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</si>
  <si>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</si>
  <si>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</si>
  <si>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</si>
  <si>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</si>
  <si>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</si>
  <si>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</si>
  <si>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</si>
  <si>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</si>
  <si>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</si>
  <si>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</si>
  <si>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</si>
  <si>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</si>
  <si>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</si>
  <si>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</si>
  <si>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</si>
  <si>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</si>
  <si>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</si>
  <si>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</si>
  <si>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</si>
  <si>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</si>
  <si>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</si>
  <si>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</si>
  <si>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</si>
  <si>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</si>
  <si>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</si>
  <si>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</si>
  <si>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</si>
  <si>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</si>
  <si>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</si>
  <si>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</si>
  <si>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</si>
  <si>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</si>
  <si>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</si>
  <si>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</si>
  <si>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</si>
  <si>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</si>
  <si>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</si>
  <si>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</si>
  <si>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</si>
  <si>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</si>
  <si>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</si>
  <si>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</si>
  <si>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</si>
  <si>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</si>
  <si>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</si>
  <si>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</si>
  <si>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</si>
  <si>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</si>
  <si>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</si>
  <si>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</si>
  <si>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</si>
  <si>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</si>
  <si>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</si>
  <si>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</si>
  <si>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</si>
  <si>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</si>
  <si>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</si>
  <si>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</si>
  <si>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</si>
  <si>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</si>
  <si>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</si>
  <si>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</si>
  <si>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</si>
  <si>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</si>
  <si>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</si>
  <si>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</si>
  <si>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</si>
  <si>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</si>
  <si>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</si>
  <si>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</si>
  <si>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</si>
  <si>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</si>
  <si>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</si>
  <si>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</si>
  <si>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</si>
  <si>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</si>
  <si>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</si>
  <si>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</si>
  <si>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</si>
  <si>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</si>
  <si>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</si>
  <si>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</si>
  <si>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</si>
  <si>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</si>
  <si>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</si>
  <si>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</si>
  <si>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</si>
  <si>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</si>
  <si>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</si>
  <si>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</si>
  <si>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</si>
  <si>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</si>
  <si>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</si>
  <si>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</si>
  <si>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</si>
  <si>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</si>
  <si>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</si>
  <si>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</si>
  <si>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</si>
  <si>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</si>
  <si>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</si>
  <si>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</si>
  <si>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</si>
  <si>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</si>
  <si>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</si>
  <si>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</si>
  <si>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</si>
  <si>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</si>
  <si>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</si>
  <si>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</si>
  <si>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</si>
  <si>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</si>
  <si>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</si>
  <si>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</si>
  <si>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</si>
  <si>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</si>
  <si>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</si>
  <si>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</si>
  <si>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</si>
  <si>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</si>
  <si>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</si>
  <si>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</si>
  <si>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</si>
  <si>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</si>
  <si>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</si>
  <si>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</si>
  <si>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</si>
  <si>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</si>
  <si>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</si>
  <si>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</si>
  <si>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</si>
  <si>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</si>
  <si>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</si>
  <si>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</si>
  <si>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</si>
  <si>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</si>
  <si>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</si>
  <si>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</si>
  <si>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</si>
  <si>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</si>
  <si>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</si>
  <si>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</si>
  <si>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</si>
  <si>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</si>
  <si>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</si>
  <si>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</si>
  <si>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</si>
  <si>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</si>
  <si>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</si>
  <si>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</si>
  <si>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</si>
  <si>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</si>
  <si>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</si>
  <si>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</si>
  <si>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</si>
  <si>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</si>
  <si>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</si>
  <si>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</si>
  <si>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</si>
  <si>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</si>
  <si>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</si>
  <si>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</si>
  <si>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</si>
  <si>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</si>
  <si>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</si>
  <si>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</si>
  <si>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</si>
  <si>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</si>
  <si>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</si>
  <si>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</si>
  <si>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</si>
  <si>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</si>
  <si>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</si>
  <si>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</si>
  <si>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</si>
  <si>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</si>
  <si>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</si>
  <si>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</si>
  <si>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</si>
  <si>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</si>
  <si>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</si>
  <si>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</si>
  <si>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</si>
  <si>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</si>
  <si>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</si>
  <si>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</si>
  <si>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</si>
  <si>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</si>
  <si>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</si>
  <si>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</si>
  <si>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</si>
  <si>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</si>
  <si>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</si>
  <si>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</si>
  <si>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</si>
  <si>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</si>
  <si>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</si>
  <si>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</si>
  <si>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</si>
  <si>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</si>
  <si>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</si>
  <si>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</si>
  <si>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</si>
  <si>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</si>
  <si>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</si>
  <si>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</si>
  <si>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</si>
  <si>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</si>
  <si>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</si>
  <si>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</si>
  <si>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</si>
  <si>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</si>
  <si>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</si>
  <si>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</si>
  <si>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</si>
  <si>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</si>
  <si>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</si>
  <si>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</si>
  <si>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</si>
  <si>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</si>
  <si>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</si>
  <si>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</si>
  <si>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</si>
  <si>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</si>
  <si>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</si>
  <si>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</si>
  <si>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</si>
  <si>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</si>
  <si>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</si>
  <si>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</si>
  <si>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</si>
  <si>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</si>
  <si>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</si>
  <si>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</si>
  <si>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</si>
  <si>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</si>
  <si>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</si>
  <si>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</si>
  <si>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</si>
  <si>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</si>
  <si>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</si>
  <si>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</si>
  <si>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</si>
  <si>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</si>
  <si>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</si>
  <si>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</si>
  <si>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</si>
  <si>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</si>
  <si>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</si>
  <si>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</si>
  <si>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</si>
  <si>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</si>
  <si>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</si>
  <si>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</si>
  <si>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</si>
  <si>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</si>
  <si>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</si>
  <si>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</si>
  <si>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</si>
  <si>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</si>
  <si>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</si>
  <si>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</si>
  <si>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</si>
  <si>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</si>
  <si>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</si>
  <si>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</si>
  <si>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</si>
  <si>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</si>
  <si>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</si>
  <si>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</si>
  <si>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</si>
  <si>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</si>
  <si>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</si>
  <si>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</si>
  <si>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</si>
  <si>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</si>
  <si>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</si>
  <si>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</si>
  <si>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</si>
  <si>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</si>
  <si>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</si>
  <si>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</si>
  <si>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</si>
  <si>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</si>
  <si>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</si>
  <si>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</si>
  <si>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</si>
  <si>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</si>
  <si>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</si>
  <si>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</si>
  <si>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</si>
  <si>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</si>
  <si>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</si>
  <si>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</si>
  <si>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</si>
  <si>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</si>
  <si>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</si>
  <si>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</si>
  <si>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</si>
  <si>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</si>
  <si>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</si>
  <si>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</si>
  <si>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</si>
  <si>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</si>
  <si>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</si>
  <si>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</si>
  <si>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</si>
  <si>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</si>
  <si>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</si>
  <si>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</si>
  <si>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</si>
  <si>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</si>
  <si>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</si>
  <si>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</si>
  <si>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</si>
  <si>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</si>
  <si>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</si>
  <si>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</si>
  <si>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</si>
  <si>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</si>
  <si>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</si>
  <si>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</si>
  <si>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</si>
  <si>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</si>
  <si>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</si>
  <si>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</si>
  <si>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</si>
  <si>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</si>
  <si>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</si>
  <si>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</si>
  <si>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</si>
  <si>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</si>
  <si>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</si>
  <si>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</si>
  <si>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</si>
  <si>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</si>
  <si>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</si>
  <si>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</si>
  <si>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</si>
  <si>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</si>
  <si>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</si>
  <si>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</si>
  <si>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</si>
  <si>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</si>
  <si>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</si>
  <si>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</si>
  <si>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</si>
  <si>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</si>
  <si>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</si>
  <si>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</si>
  <si>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</si>
  <si>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</si>
  <si>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</si>
  <si>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</si>
  <si>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</si>
  <si>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</si>
  <si>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</si>
  <si>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</si>
  <si>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</si>
  <si>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</si>
  <si>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</si>
  <si>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</si>
  <si>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</si>
  <si>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</si>
  <si>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</si>
  <si>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</si>
  <si>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</si>
  <si>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</si>
  <si>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</si>
  <si>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</si>
  <si>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</si>
  <si>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</si>
  <si>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</si>
  <si>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</si>
  <si>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</si>
  <si>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</si>
  <si>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</si>
  <si>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</si>
  <si>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</si>
  <si>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</si>
  <si>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</si>
  <si>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</si>
  <si>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</si>
  <si>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</si>
  <si>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</si>
  <si>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</si>
  <si>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</si>
  <si>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</si>
  <si>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</si>
  <si>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</si>
  <si>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</si>
  <si>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</si>
  <si>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</si>
  <si>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</si>
  <si>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</si>
  <si>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</si>
  <si>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</si>
  <si>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</si>
  <si>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</si>
  <si>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</si>
  <si>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</si>
  <si>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</si>
  <si>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</si>
  <si>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</si>
  <si>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</si>
  <si>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</si>
  <si>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</si>
  <si>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</si>
  <si>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</si>
  <si>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</si>
  <si>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</si>
  <si>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</si>
  <si>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</si>
  <si>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</si>
  <si>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</si>
  <si>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</si>
  <si>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</si>
  <si>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</si>
  <si>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</si>
  <si>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</si>
  <si>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</si>
  <si>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</si>
  <si>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</si>
  <si>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</si>
  <si>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</si>
  <si>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</si>
  <si>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</si>
  <si>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</si>
  <si>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</si>
  <si>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</si>
  <si>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</si>
  <si>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</si>
  <si>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</si>
  <si>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</si>
  <si>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</si>
  <si>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</si>
  <si>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</si>
  <si>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</si>
  <si>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</si>
  <si>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</si>
  <si>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</si>
  <si>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</si>
  <si>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</si>
  <si>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</si>
  <si>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</si>
  <si>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</si>
  <si>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</si>
  <si>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</si>
  <si>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</si>
  <si>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</si>
  <si>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</si>
  <si>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</si>
  <si>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</si>
  <si>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</si>
  <si>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</si>
  <si>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</si>
  <si>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</si>
  <si>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</si>
  <si>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</si>
  <si>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</si>
  <si>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</si>
  <si>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</si>
  <si>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</si>
  <si>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</si>
  <si>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</si>
  <si>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</si>
  <si>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</si>
  <si>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</si>
  <si>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</si>
  <si>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</si>
  <si>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</si>
  <si>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</si>
  <si>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</si>
  <si>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</si>
  <si>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</si>
  <si>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</si>
  <si>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</si>
  <si>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</si>
  <si>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</si>
  <si>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</si>
  <si>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</si>
  <si>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</si>
  <si>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</si>
  <si>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</si>
  <si>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</si>
  <si>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</si>
  <si>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</si>
  <si>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</si>
  <si>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</si>
  <si>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</si>
  <si>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</si>
  <si>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</si>
  <si>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</si>
  <si>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</si>
  <si>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</si>
  <si>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</si>
  <si>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</si>
  <si>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</si>
  <si>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</si>
  <si>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</si>
  <si>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</si>
  <si>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</si>
  <si>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</si>
  <si>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</si>
  <si>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</si>
  <si>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</si>
  <si>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</si>
  <si>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</si>
  <si>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</si>
  <si>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</si>
  <si>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</si>
  <si>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</si>
  <si>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</si>
  <si>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</si>
  <si>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</si>
  <si>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</si>
  <si>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</si>
  <si>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</si>
  <si>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</si>
  <si>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</si>
  <si>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</si>
  <si>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</si>
  <si>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</si>
  <si>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</si>
  <si>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</si>
  <si>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</si>
  <si>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</si>
  <si>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</si>
  <si>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</si>
  <si>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</si>
  <si>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</si>
  <si>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</si>
  <si>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</si>
  <si>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</si>
  <si>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</si>
  <si>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</si>
  <si>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</si>
  <si>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</si>
  <si>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</si>
  <si>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</si>
  <si>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</si>
  <si>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</si>
  <si>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</si>
  <si>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</si>
  <si>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</si>
  <si>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</si>
  <si>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</si>
  <si>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</si>
  <si>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</si>
  <si>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</si>
  <si>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</si>
  <si>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</si>
  <si>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</si>
  <si>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</si>
  <si>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</si>
  <si>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</si>
  <si>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</si>
  <si>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</si>
  <si>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</si>
  <si>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</si>
  <si>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</si>
  <si>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</si>
  <si>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</si>
  <si>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</si>
  <si>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</si>
  <si>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</si>
  <si>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</si>
  <si>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</si>
  <si>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</si>
  <si>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</si>
  <si>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</si>
  <si>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</si>
  <si>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</si>
  <si>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</si>
  <si>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</si>
  <si>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</si>
  <si>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</si>
  <si>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</si>
  <si>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</si>
  <si>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</si>
  <si>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</si>
  <si>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</si>
  <si>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</si>
  <si>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</si>
  <si>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</si>
  <si>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</si>
  <si>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</si>
  <si>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</si>
  <si>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</si>
  <si>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</si>
  <si>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</si>
  <si>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</si>
  <si>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</si>
  <si>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</si>
  <si>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</si>
  <si>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</si>
  <si>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</si>
  <si>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</si>
  <si>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</si>
  <si>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</si>
  <si>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</si>
  <si>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</si>
  <si>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</si>
  <si>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</si>
  <si>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</si>
  <si>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</si>
  <si>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</si>
  <si>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</si>
  <si>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</si>
  <si>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</si>
  <si>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</si>
  <si>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</si>
  <si>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</si>
  <si>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</si>
  <si>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</si>
  <si>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</si>
  <si>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</si>
  <si>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</si>
  <si>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</si>
  <si>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</si>
  <si>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</si>
  <si>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</si>
  <si>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</si>
  <si>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</si>
  <si>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</si>
  <si>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</si>
  <si>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</si>
  <si>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</si>
  <si>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</si>
  <si>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</si>
  <si>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</si>
  <si>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</si>
  <si>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</si>
  <si>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</si>
  <si>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</si>
  <si>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</si>
  <si>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</si>
  <si>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</si>
  <si>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</si>
  <si>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</si>
  <si>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</si>
  <si>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</si>
  <si>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</si>
  <si>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</si>
  <si>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</si>
  <si>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</si>
  <si>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</si>
  <si>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</si>
  <si>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</si>
  <si>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</si>
  <si>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</si>
  <si>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</si>
  <si>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</si>
  <si>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</si>
  <si>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</si>
  <si>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</si>
  <si>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</si>
  <si>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</si>
  <si>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</si>
  <si>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</si>
  <si>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</si>
  <si>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</si>
  <si>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</si>
  <si>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</si>
  <si>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</si>
  <si>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</si>
  <si>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</si>
  <si>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</si>
  <si>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</si>
  <si>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</si>
  <si>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</si>
  <si>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</si>
  <si>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</si>
  <si>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</si>
  <si>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</si>
  <si>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</si>
  <si>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</si>
  <si>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</si>
  <si>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</si>
  <si>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</si>
  <si>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</si>
  <si>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</si>
  <si>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</si>
  <si>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</si>
  <si>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</si>
  <si>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</si>
  <si>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</si>
  <si>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</si>
  <si>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</si>
  <si>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</si>
  <si>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</si>
  <si>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</si>
  <si>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</si>
  <si>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</si>
  <si>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</si>
  <si>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</si>
  <si>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</si>
  <si>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</si>
  <si>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</si>
  <si>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</si>
  <si>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</si>
  <si>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</si>
  <si>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</si>
  <si>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</si>
  <si>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</si>
  <si>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</si>
  <si>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</si>
  <si>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</si>
  <si>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</si>
  <si>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</si>
  <si>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</si>
  <si>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</si>
  <si>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</si>
  <si>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</si>
  <si>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</si>
  <si>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</si>
  <si>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</si>
  <si>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</si>
  <si>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</si>
  <si>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</si>
  <si>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</si>
  <si>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</si>
  <si>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</si>
  <si>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</si>
  <si>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</si>
  <si>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</si>
  <si>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</si>
  <si>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</si>
  <si>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</si>
  <si>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</si>
  <si>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</si>
  <si>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</si>
  <si>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</si>
  <si>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</si>
  <si>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</si>
  <si>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</si>
  <si>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</si>
  <si>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</si>
  <si>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</si>
  <si>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</si>
  <si>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</si>
  <si>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</si>
  <si>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</si>
  <si>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</si>
  <si>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</si>
  <si>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</si>
  <si>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</si>
  <si>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</si>
  <si>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</si>
  <si>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</si>
  <si>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</si>
  <si>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</si>
  <si>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</si>
  <si>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</si>
  <si>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</si>
  <si>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</si>
  <si>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</si>
  <si>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</si>
  <si>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</si>
  <si>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</si>
  <si>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</si>
  <si>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</si>
  <si>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</si>
  <si>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</si>
  <si>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</si>
  <si>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</si>
  <si>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</si>
  <si>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</si>
  <si>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</si>
  <si>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</si>
  <si>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</si>
  <si>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</si>
  <si>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</si>
  <si>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</si>
  <si>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</si>
  <si>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</si>
  <si>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</si>
  <si>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</si>
  <si>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</si>
  <si>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</si>
  <si>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</si>
  <si>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</si>
  <si>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</si>
  <si>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</si>
  <si>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</si>
  <si>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</si>
  <si>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</si>
  <si>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</si>
  <si>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</si>
  <si>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</si>
  <si>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</si>
  <si>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</si>
  <si>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</si>
  <si>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</si>
  <si>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</si>
  <si>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</si>
  <si>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</si>
  <si>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</si>
  <si>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</si>
  <si>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</si>
  <si>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</si>
  <si>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</si>
  <si>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</si>
  <si>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</si>
  <si>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</si>
  <si>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</si>
  <si>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</si>
  <si>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</si>
  <si>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</si>
  <si>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</si>
  <si>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</si>
  <si>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</si>
  <si>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</si>
  <si>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</si>
  <si>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</si>
  <si>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</si>
  <si>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</si>
  <si>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</si>
  <si>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</si>
  <si>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</si>
  <si>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</si>
  <si>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</si>
  <si>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</si>
  <si>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</si>
  <si>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</si>
  <si>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</si>
  <si>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</si>
  <si>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</si>
  <si>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</si>
  <si>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</si>
  <si>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</si>
  <si>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</si>
  <si>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</si>
  <si>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</si>
  <si>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</si>
  <si>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</si>
  <si>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</si>
  <si>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</si>
  <si>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</si>
  <si>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</si>
  <si>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</si>
  <si>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</si>
  <si>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</si>
  <si>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</si>
  <si>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</si>
  <si>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</si>
  <si>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</si>
  <si>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</si>
  <si>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</si>
  <si>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</si>
  <si>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</si>
  <si>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</si>
  <si>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</si>
  <si>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</si>
  <si>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</si>
  <si>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</si>
  <si>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</si>
  <si>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</si>
  <si>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</si>
  <si>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</si>
  <si>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</si>
  <si>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</si>
  <si>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</si>
  <si>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</si>
  <si>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</si>
  <si>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</si>
  <si>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</si>
  <si>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</si>
  <si>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</si>
  <si>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</si>
  <si>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</si>
  <si>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</si>
  <si>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</si>
  <si>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</si>
  <si>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</si>
  <si>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</si>
  <si>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</si>
  <si>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</si>
  <si>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</si>
  <si>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</si>
  <si>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</si>
  <si>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</si>
  <si>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</si>
  <si>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</si>
  <si>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</si>
  <si>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</si>
  <si>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</si>
  <si>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</si>
  <si>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</si>
  <si>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</si>
  <si>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</si>
  <si>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</si>
  <si>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</si>
  <si>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</si>
  <si>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</si>
  <si>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</si>
  <si>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</si>
  <si>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</si>
  <si>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</si>
  <si>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</si>
  <si>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</si>
  <si>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</si>
  <si>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</si>
  <si>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</si>
  <si>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</si>
  <si>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</si>
  <si>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</si>
  <si>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</si>
  <si>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</si>
  <si>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</si>
  <si>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</si>
  <si>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</si>
  <si>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</si>
  <si>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</si>
  <si>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</si>
  <si>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</si>
  <si>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</si>
  <si>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</si>
  <si>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</si>
  <si>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</si>
  <si>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</si>
  <si>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</si>
  <si>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</si>
  <si>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</si>
  <si>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</si>
  <si>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</si>
  <si>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</si>
  <si>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</si>
  <si>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</si>
  <si>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</si>
  <si>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</si>
  <si>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</si>
  <si>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</si>
  <si>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</si>
  <si>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</si>
  <si>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</si>
  <si>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</si>
  <si>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</si>
  <si>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</si>
  <si>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</si>
  <si>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</si>
  <si>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</si>
  <si>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</si>
  <si>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</si>
  <si>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</si>
  <si>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</si>
  <si>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</si>
  <si>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</si>
  <si>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</si>
  <si>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</si>
  <si>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</si>
  <si>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</si>
  <si>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</si>
  <si>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</si>
  <si>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</si>
  <si>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</si>
  <si>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</si>
  <si>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</si>
  <si>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</si>
  <si>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</si>
  <si>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</si>
  <si>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</si>
  <si>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</si>
  <si>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</si>
  <si>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</si>
  <si>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</si>
  <si>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</si>
  <si>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</si>
  <si>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</si>
  <si>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</si>
  <si>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</si>
  <si>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</si>
  <si>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</si>
  <si>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</si>
  <si>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</si>
  <si>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</si>
  <si>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</si>
  <si>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</si>
  <si>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</si>
  <si>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</si>
  <si>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</si>
  <si>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</si>
  <si>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</si>
  <si>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</si>
  <si>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</si>
  <si>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</si>
  <si>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</si>
  <si>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</si>
  <si>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</si>
  <si>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</si>
  <si>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</si>
  <si>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</si>
  <si>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</si>
  <si>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</si>
  <si>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</si>
  <si>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</si>
  <si>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</si>
  <si>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</si>
  <si>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</si>
  <si>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</si>
  <si>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</si>
  <si>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</si>
  <si>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</si>
  <si>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</si>
  <si>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</si>
  <si>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</si>
  <si>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</si>
  <si>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</si>
  <si>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</si>
  <si>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</si>
  <si>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</si>
  <si>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</si>
  <si>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</si>
  <si>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</si>
  <si>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</si>
  <si>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</si>
  <si>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</si>
  <si>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</si>
  <si>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</si>
  <si>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</si>
  <si>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</si>
  <si>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</si>
  <si>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</si>
  <si>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</si>
  <si>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</si>
  <si>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</si>
  <si>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</si>
  <si>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</si>
  <si>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</si>
  <si>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</si>
  <si>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</si>
  <si>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</si>
  <si>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</si>
  <si>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</si>
  <si>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</si>
  <si>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</si>
  <si>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</si>
  <si>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</si>
  <si>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</si>
  <si>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</si>
  <si>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</si>
  <si>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</si>
  <si>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</si>
  <si>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</si>
  <si>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</si>
  <si>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</si>
  <si>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</si>
  <si>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</si>
  <si>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</si>
  <si>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</si>
  <si>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</si>
  <si>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</si>
  <si>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</si>
  <si>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</si>
  <si>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</si>
  <si>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</si>
  <si>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</si>
  <si>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</si>
  <si>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</si>
  <si>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</si>
  <si>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</si>
  <si>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</si>
  <si>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</si>
  <si>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</si>
  <si>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</si>
  <si>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</si>
  <si>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</si>
  <si>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</si>
  <si>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</si>
  <si>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</si>
  <si>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</si>
  <si>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</si>
  <si>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</si>
  <si>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</si>
  <si>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</si>
  <si>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</si>
  <si>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</si>
  <si>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</si>
  <si>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</si>
  <si>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</si>
  <si>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</si>
  <si>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</si>
  <si>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</si>
  <si>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</si>
  <si>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</si>
  <si>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</si>
  <si>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</si>
  <si>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</si>
  <si>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</si>
  <si>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</si>
  <si>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</si>
  <si>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</si>
  <si>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</si>
  <si>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</si>
  <si>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</si>
  <si>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</si>
  <si>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</si>
  <si>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</si>
  <si>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</si>
  <si>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</si>
  <si>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NO CPM</t>
  </si>
  <si>
    <t>EM team on the way   90 mins</t>
  </si>
  <si>
    <t>Sceco cut in area and team saving hub site JED0086</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</si>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</sst>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30" dataDxfId="29" headerRowBorderDxfId="27" tableBorderDxfId="28">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322.42580949074181</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45985.374235416668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45985.374235416668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45985.374235416668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45985.374235416668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45985.374235416668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45985.374235416668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45985.374235416668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45985.374235416668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45985.374235416668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45985.374235416668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45985.374235416668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45985.374235416668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45985.374235416668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45985.374235416668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45985.374235416668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45985.374235416668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45985.374235416668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45985.374235416668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45985.374235416668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45985.374235416668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45985.374235416668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45985.374235416668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45985.374235416668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45985.374235416668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45985.374235416668</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45985.374235416668</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160.37439745370648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0.98681643518648343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1.5034027775982395E-2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45985.374235416668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45985.374235416668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45985.374235416668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45985.374235416668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45985.374235416668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45985.374235416668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45985.374235416668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45985.374235416668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45985.374235416668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45985.374235416668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45985.374235416668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45985.374235416668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45985.374235416668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45985.374235416668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45985.374235416668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45985.374235416668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45985.374235416668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45985.374235416668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45985.374235416668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45985.374235416668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45985.374235416668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45985.374235416668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45985.374235416668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45985.374235416668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45985.374235416668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45985.374235416668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45985.374235416668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45985.374235416668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45985.374235416668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45985.374235416668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45985.374235416668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45985.374235416668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45985.374235416668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45985.374235416668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45985.374235416668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45985.374235416668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45985.374235416668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45985.374235416668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45985.374235416668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45985.374235416668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45985.374235416668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45985.374235416668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45985.374235416668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45985.374235416668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45985.374235416668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45985.374235416668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45985.374235416668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45985.374235416668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45985.374235416668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45985.374235416668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45985.374235416668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45985.374235416668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45985.374235416668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45985.374235416668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45985.374235416668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45985.374235416668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45985.374235416668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45985.374235416668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45985.374235416668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45985.374235416668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45985.374235416668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45985.374235416668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45985.374235416668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45985.374235416668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45985.374235416668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45985.374235416668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45985.374235416668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45985.374235416668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45985.374235416668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45985.374235416668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45985.374235416668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45985.374235416668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45985.374235416668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45985.374235416668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45985.374235416668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45985.374235416668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45985.374235416668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45985.374235416668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45985.374235416668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45985.374235416668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45985.374235416668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45985.374235416668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45985.374235416668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45985.374235416668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45985.374235416668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45985.374235416668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45985.374235416668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45985.374235416668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45985.374235416668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45985.374235416668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45985.374235416668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45985.374235416668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45985.374235416668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45985.374235416668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45985.374235416668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45985.374235416668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45985.374235416668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45985.374235416668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45985.374235416668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45985.374235416668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45985.374235416668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45985.374235416668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45985.374235416668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45985.374235416668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45985.374235416668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45985.374235416668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45985.374235416668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45985.374235416668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45985.374235416668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45985.374235416668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45985.374235416668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45985.374235416668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45985.374235416668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45985.374235416668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45985.374235416668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45985.374235416668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45985.374235416668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45985.374235416668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45985.374235416668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45985.374235416668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45985.374235416668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45985.374235416668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45985.374235416668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45985.374235416668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45985.374235416668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45985.374235416668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45985.374235416668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45985.374235416668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45985.374235416668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45985.374235416668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45985.374235416668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45985.374235416668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45985.374235416668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45985.374235416668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45985.374235416668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45985.374235416668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45985.374235416668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45985.374235416668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45985.374235416668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45985.374235416668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45985.374235416668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45985.374235416668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45985.374235416668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45985.374235416668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45985.374235416668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45985.374235416668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45985.374235416668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45985.374235416668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45985.374235416668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45985.374235416668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45985.374235416668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45985.374235416668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45985.374235416668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45985.374235416668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45985.374235416668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45985.374235416668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45985.374235416668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45985.374235416668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45985.374235416668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45985.374235416668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45985.374235416668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45985.374235416668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45985.374235416668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45985.374235416668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45985.374235416668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45985.374235416668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45985.374235416668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45985.374235416668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45985.374235416668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45985.374235416668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45985.374235416668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45985.374235416668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45985.374235416668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45985.374235416668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45985.374235416668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45985.374235416668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45985.374235416668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45985.374235416668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45985.374235416668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45985.374235416668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45985.374235416668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45985.374235416668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45985.374235416668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45985.374235416668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45985.374235416668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45985.374235416668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45985.374235416668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45985.374235416668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45985.374235416668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45985.374235416668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45985.374235416668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45985.374235416668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45985.374235416668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45985.374235416668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45985.374235416668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45985.374235416668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45985.374235416668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45985.374235416668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45985.374235416668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45985.374235416668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45985.374235416668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45985.374235416668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45985.374235416668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45985.374235416668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45985.374235416668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45985.374235416668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45985.374235416668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45985.374235416668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45985.374235416668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45985.374235416668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45985.374235416668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45985.374235416668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45985.374235416668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45985.374235416668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45985.374235416668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45985.374235416668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45985.374235416668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45985.374235416668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45985.374235416668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45985.374235416668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45985.374235416668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45985.374235416668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45985.374235416668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45985.374235416668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45985.374235416668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45985.374235416668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45985.374235416668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45985.374235416668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45985.374235416668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45985.374235416668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45985.374235416668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45985.374235416668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45985.374235416668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45985.374235416668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45985.374235416668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45985.374235416668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45985.374235416668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45985.374235416668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45985.374235416668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45985.374235416668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45985.374235416668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45985.374235416668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45985.374235416668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45985.374235416668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45985.374235416668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45985.374235416668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45985.374235416668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45985.374235416668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45985.374235416668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45985.374235416668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45985.374235416668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45985.374235416668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45985.374235416668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45985.374235416668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45985.374235416668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45985.374235416668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45985.374235416668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45985.374235416668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45985.374235416668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45985.374235416668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45985.374235416668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45985.374235416668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45985.374235416668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45985.374235416668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45985.374235416668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45985.374235416668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45985.374235416668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45985.374235416668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45985.374235416668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45985.374235416668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45985.374235416668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45985.374235416668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45985.374235416668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45985.374235416668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45985.374235416668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45985.374235416668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45985.374235416668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45985.374235416668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45985.374235416668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45985.374235416668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45985.374235416668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45985.374235416668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45985.374235416668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45985.374235416668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45985.374235416668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45985.374235416668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45985.374235416668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45985.374235416668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45985.374235416668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45985.374235416668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45985.374235416668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45985.374235416668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45985.374235416668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45985.374235416668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45985.374235416668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45985.374235416668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45985.374235416668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45985.374235416668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45985.374235416668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45985.374235416668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45985.374235416668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45985.374235416668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45985.374235416668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45985.374235416668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45985.374235416668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45985.374235416668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45985.374235416668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45985.374235416668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45985.374235416668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45985.374235416668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45985.374235416668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45985.374235416668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45985.374235416668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45985.374235416668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45985.374235416668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45985.374235416668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45985.374235416668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45985.374235416668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45985.374235416668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45985.374235416668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45985.374235416668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45985.374235416668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45985.374235416668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45985.374235416668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45985.374235416668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45985.374235416668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45985.374235416668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45985.374235416668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45985.374235416668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45985.374235416668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45985.374235416668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45985.374235416668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45985.374235416668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45985.374235416668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45985.374235416668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45985.374235416668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45985.374235416668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45985.374235416668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45985.374235416668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45985.374235416668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45985.374235416668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45985.374235416668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45985.374235416668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45985.374235416668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45985.374235416668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45985.374235416668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45985.374235416668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45985.374235416668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45985.374235416668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45985.374235416668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45985.374235416668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45985.374235416668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45985.374235416668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45985.374235416668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45985.374235416668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45985.374235416668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45985.374235416668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45985.374235416668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45985.374235416668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45985.374235416668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45985.374235416668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45985.374235416668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45985.374235416668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45985.374235416668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45985.374235416668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45985.374235416668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45985.374235416668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45985.374235416668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45985.374235416668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45985.374235416668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45985.374235416668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45985.374235416668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45985.374235416668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45985.374235416668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45985.374235416668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45985.374235416668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45985.374235416668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45985.374235416668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45985.374235416668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45985.374235416668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45985.374235416668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45985.374235416668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45985.374235416668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45985.374235416668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45985.374235416668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45985.374235416668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45985.374235416668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45985.374235416668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45985.374235416668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45985.374235416668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45985.374235416668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45985.374235416668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45985.374235416668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45985.374235416668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45985.374235416668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45985.374235416668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45985.374235416668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45985.374235416668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45985.374235416668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45985.374235416668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45985.374235416668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45985.374235416668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45985.374235416668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45985.374235416668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45985.374235416668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45985.374235416668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45985.374235416668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45985.374235416668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45985.374235416668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45985.374235416668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45985.374235416668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45985.374235416668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45985.374235416668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45985.374235416668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45985.374235416668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45985.374235416668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45985.374235416668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45985.374235416668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45985.374235416668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45985.374235416668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45985.374235416668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45985.374235416668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45985.374235416668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45985.374235416668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45985.374235416668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45985.374235416668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45985.374235416668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45985.374235416668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45985.374235416668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45985.374235416668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45985.374235416668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45985.374235416668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45985.374235416668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45985.374235416668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45985.374235416668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45985.374235416668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45985.374235416668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45985.374235416668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45985.374235416668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45985.374235416668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45985.374235416668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45985.374235416668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45985.374235416668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45985.374235416668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45985.374235416668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45985.374235416668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45985.374235416668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45985.374235416668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45985.374235416668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45985.374235416668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45985.374235416668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45985.374235416668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45985.374235416668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45985.374235416668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45985.374235416668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45985.374235416668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45985.374235416668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45985.374235416668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45985.374235416668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45985.374235416668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45985.374235416668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45985.374235416668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45985.374235416668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45985.374235416668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45985.374235416668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45985.374235416668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45985.374235416668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45985.374235416668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45985.374235416668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45985.374235416668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45985.374235416668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45985.374235416668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45985.374235416668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45985.374235416668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45985.374235416668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45985.374235416668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45985.374235416668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45985.374235416668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45985.374235416668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45985.374235416668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45985.374235416668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45985.374235416668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45985.374235416668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45985.374235416668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45985.374235416668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45985.374235416668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45985.374235416668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45985.374235416668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45985.374235416668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45985.374235416668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45985.374235416668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45985.374235416668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45985.374235416668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45985.374235416668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45985.374235416668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45985.374235416668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45985.374235416668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45985.374235416668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45985.374235416668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45985.374235416668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45985.374235416668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45985.374235416668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45985.374235416668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45985.374235416668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45985.374235416668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45985.374235416668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45985.374235416668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45985.374235416668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45985.374235416668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45985.374235416668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45985.374235416668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45985.374235416668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45985.374235416668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45985.374235416668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45985.374235416668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45985.374235416668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45985.374235416668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45985.374235416668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45985.374235416668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45985.374235416668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45985.374235416668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45985.374235416668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45985.374235416668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45985.374235416668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45985.374235416668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45985.374235416668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45985.374235416668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45985.374235416668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45985.374235416668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45985.374235416668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45985.374235416668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45985.374235416668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45985.374235416668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45985.374235416668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45985.374235416668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45985.374235416668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45985.374235416668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45985.374235416668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45985.374235416668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45985.374235416668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45985.374235416668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45985.374235416668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45985.374235416668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45985.374235416668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45985.374235416668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45985.374235416668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45985.374235416668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45985.374235416668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45985.374235416668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45985.374235416668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45985.374235416668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45985.374235416668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45985.374235416668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45985.374235416668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45985.374235416668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45985.374235416668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45985.374235416668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45985.374235416668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45985.374235416668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45985.374235416668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45985.374235416668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45985.374235416668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45985.374235416668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45985.374235416668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45985.374235416668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45985.374235416668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45985.374235416668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45985.374235416668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45985.374235416668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45985.374235416668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45985.374235416668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45985.374235416668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45985.374235416668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45985.374235416668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45985.374235416668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45985.374235416668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45985.374235416668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45985.374235416668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45985.374235416668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45985.374235416668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45985.374235416668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45985.374235416668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45985.374235416668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45985.374235416668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45985.374235416668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45985.374235416668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45985.374235416668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45985.374235416668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45985.374235416668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45985.374235416668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45985.374235416668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45985.374235416668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45985.374235416668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45985.374235416668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45985.374235416668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45985.374235416668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45985.374235416668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45985.374235416668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45985.374235416668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45985.374235416668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45985.374235416668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45985.374235416668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45985.374235416668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45985.374235416668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45985.374235416668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45985.374235416668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45985.374235416668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45985.374235416668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45985.374235416668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45985.374235416668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45985.374235416668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45985.374235416668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45985.374235416668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45985.374235416668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45985.374235416668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45985.374235416668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45985.374235416668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45985.374235416668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45985.374235416668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45985.374235416668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45985.374235416668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45985.374235416668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45985.374235416668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45985.374235416668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45985.374235416668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45985.374235416668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45985.374235416668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45985.374235416668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45985.374235416668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45985.374235416668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45985.374235416668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45985.374235416668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45985.374235416668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45985.374235416668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45985.374235416668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45985.374235416668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45985.374235416668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45985.374235416668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45985.374235416668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45985.374235416668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45985.374235416668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45985.374235416668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45985.374235416668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45985.374235416668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45985.374235416668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45985.374235416668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45985.374235416668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45985.374235416668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45985.374235416668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45985.374235416668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45985.374235416668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45985.374235416668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45985.374235416668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45985.374235416668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45985.374235416668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45985.374235416668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45985.374235416668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45985.374235416668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45985.374235416668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45985.374235416668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45985.374235416668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45985.374235416668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45985.374235416668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45985.374235416668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45985.374235416668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45985.374235416668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45985.374235416668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45985.374235416668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45985.374235416668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45985.374235416668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45985.374235416668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45985.374235416668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45985.374235416668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45985.374235416668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45985.374235416668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45985.374235416668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45985.374235416668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45985.374235416668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45985.374235416668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45985.374235416668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45985.374235416668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45985.374235416668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45985.374235416668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45985.374235416668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45985.374235416668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45985.374235416668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45985.374235416668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45985.374235416668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45985.374235416668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45985.374235416668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45985.374235416668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45985.374235416668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45985.374235416668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45985.374235416668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45985.374235416668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45985.374235416668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45985.374235416668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45985.374235416668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45985.374235416668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45985.374235416668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45985.374235416668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45985.374235416668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45985.374235416668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45985.374235416668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45985.374235416668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45985.374235416668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45985.374235416668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45985.374235416668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45985.374235416668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45985.374235416668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45985.374235416668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45985.374235416668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45985.374235416668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45985.374235416668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45985.374235416668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45985.374235416668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45985.374235416668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45985.374235416668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45985.374235416668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45985.374235416668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45985.374235416668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45985.374235416668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45985.374235416668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45985.374235416668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45985.374235416668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45985.374235416668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45985.374235416668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45985.374235416668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45985.374235416668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45985.374235416668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45985.374235416668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45985.374235416668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45985.374235416668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45985.374235416668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45985.374235416668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45985.374235416668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45985.374235416668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45985.374235416668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45985.374235416668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45985.374235416668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45985.374235416668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45985.374235416668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45985.374235416668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45985.374235416668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45985.374235416668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45985.374235416668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45985.374235416668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45985.374235416668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45985.374235416668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45985.374235416668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45985.374235416668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45985.374235416668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45985.374235416668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45985.374235416668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45985.374235416668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45985.374235416668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45985.374235416668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45985.374235416668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45985.374235416668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45985.374235416668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45985.374235416668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45985.374235416668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45985.374235416668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45985.374235416668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45985.374235416668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45985.374235416668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45985.374235416668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45985.374235416668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45985.374235416668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45985.374235416668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45985.374235416668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45985.374235416668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45985.374235416668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45985.374235416668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45985.374235416668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45985.374235416668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45985.374235416668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45985.374235416668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45985.374235416668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45985.374235416668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45985.374235416668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45985.374235416668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45985.374235416668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45985.374235416668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45985.374235416668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45985.374235416668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45985.374235416668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45985.374235416668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45985.374235416668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45985.374235416668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45985.374235416668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45985.374235416668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45985.374235416668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45985.374235416668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45985.374235416668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45985.374235416668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45985.374235416668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45985.374235416668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45985.374235416668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45985.374235416668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45985.374235416668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45985.374235416668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45985.374235416668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45985.374235416668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45985.374235416668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45985.374235416668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45985.374235416668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45985.374235416668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45985.374235416668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45985.374235416668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45985.374235416668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45985.374235416668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45985.374235416668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45985.374235416668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45985.374235416668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45985.374235416668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45985.374235416668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45985.374235416668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45985.374235416668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45985.374235416668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45985.374235416668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45985.374235416668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45985.374235416668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45985.374235416668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45985.374235416668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45985.374235416668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45985.374235416668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45985.374235416668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45985.374235416668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45985.374235416668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45985.374235416668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45985.374235416668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45985.374235416668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45985.374235416668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45985.374235416668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45985.374235416668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45985.374235416668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45985.374235416668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45985.374235416668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45985.374235416668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45985.374235416668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45985.374235416668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45985.374235416668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45985.374235416668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45985.374235416668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45985.374235416668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45985.374235416668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45985.374235416668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45985.374235416668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45985.374235416668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45985.374235416668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45985.374235416668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45985.374235416668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45985.374235416668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45985.374235416668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45985.374235416668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45985.374235416668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45985.374235416668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45985.374235416668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45985.374235416668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45985.374235416668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45985.374235416668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45985.374235416668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45985.374235416668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45985.374235416668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45985.374235416668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45985.374235416668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45985.374235416668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45985.374235416668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45985.374235416668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45985.374235416668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45985.374235416668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45985.374235416668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45985.374235416668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45985.374235416668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45985.374235416668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45985.374235416668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45985.374235416668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45985.374235416668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45985.374235416668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45985.374235416668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45985.374235416668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45985.374235416668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45985.374235416668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45985.374235416668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45985.374235416668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45985.374235416668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45985.374235416668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45985.374235416668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45985.374235416668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45985.374235416668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45985.374235416668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45985.374235416668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45985.374235416668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45985.374235416668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45985.374235416668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45985.374235416668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45985.374235416668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45985.374235416668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45985.374235416668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45985.374235416668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45985.374235416668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45985.374235416668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45985.374235416668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45985.374235416668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45985.374235416668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45985.374235416668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45985.374235416668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45985.374235416668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45985.374235416668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45985.374235416668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45985.374235416668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45985.374235416668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45985.374235416668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45985.374235416668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45985.374235416668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45985.374235416668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45985.374235416668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45985.374235416668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45985.374235416668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45985.374235416668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45985.374235416668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45985.374235416668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45985.374235416668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45985.374235416668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45985.374235416668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45985.374235416668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45985.374235416668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45985.374235416668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45985.374235416668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45985.374235416668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45985.374235416668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45985.374235416668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45985.374235416668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45985.374235416668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45985.374235416668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45985.374235416668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45985.374235416668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45985.374235416668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45985.374235416668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45985.374235416668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45985.374235416668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45985.374235416668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45985.374235416668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45985.374235416668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45985.374235416668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45985.374235416668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45985.374235416668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45985.374235416668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45985.374235416668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45985.374235416668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45985.374235416668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45985.374235416668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45985.374235416668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45985.374235416668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45985.374235416668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45985.374235416668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45985.374235416668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45985.374235416668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45985.374235416668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45985.374235416668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45985.374235416668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45985.374235416668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45985.374235416668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45985.374235416668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45985.374235416668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45985.374235416668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45985.374235416668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45985.374235416668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45985.374235416668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45985.374235416668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45985.374235416668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45985.374235416668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45985.374235416668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45985.374235416668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45985.374235416668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45985.374235416668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45985.374235416668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45985.374235416668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45985.374235416668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45985.374235416668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45985.374235416668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45985.374235416668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45985.374235416668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45985.374235416668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45985.374235416668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45985.374235416668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45985.374235416668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45985.374235416668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45985.374235416668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45985.374235416668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45985.374235416668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45985.374235416668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45985.374235416668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45985.374235416668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45985.374235416668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45985.374235416668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45985.374235416668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45985.374235416668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45985.374235416668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45985.374235416668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45985.374235416668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45985.374235416668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45985.374235416668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45985.374235416668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45985.374235416668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45985.374235416668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45985.374235416668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45985.374235416668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45985.374235416668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45985.374235416668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45985.374235416668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45985.374235416668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45985.374235416668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45985.374235416668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45985.374235416668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45985.374235416668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45985.374235416668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45985.374235416668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45985.374235416668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45985.374235416668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45985.374235416668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45985.374235416668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45985.374235416668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45985.374235416668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45985.374235416668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45985.374235416668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45985.374235416668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45985.374235416668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45985.374235416668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45985.374235416668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45985.374235416668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45985.374235416668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45985.374235416668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45985.374235416668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45985.374235416668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45985.374235416668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45985.374235416668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45985.374235416668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45985.374235416668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45985.374235416668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45985.374235416668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45985.374235416668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45985.374235416668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45985.374235416668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45985.374235416668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45985.374235416668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45985.374235416668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45985.374235416668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45985.374235416668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45985.374235416668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45985.374235416668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45985.374235416668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45985.374235416668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45985.374235416668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45985.374235416668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45985.374235416668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45985.374235416668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45985.374235416668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45985.374235416668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45985.374235416668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45985.374235416668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45985.374235416668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45985.374235416668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45985.374235416668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45985.374235416668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45985.374235416668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45985.374235416668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45985.374235416668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45985.374235416668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45985.374235416668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45985.374235416668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45985.374235416668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45985.374235416668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45985.374235416668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45985.374235416668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45985.374235416668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45985.374235416668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45985.374235416668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45985.374235416668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45985.374235416668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45985.374235416668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45985.374235416668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45985.374235416668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45985.374235416668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45985.374235416668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45985.374235416668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45985.374235416668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45985.374235416668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45985.374235416668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45985.374235416668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45985.374235416668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45985.374235416668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45985.374235416668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45985.374235416668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45985.374235416668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45985.374235416668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45985.374235416668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45985.374235416668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45985.374235416668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45985.374235416668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45985.374235416668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45985.374235416668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45985.374235416668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281.89351782407175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0.88112199074384989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3" ca="1" si="0">IFERROR(NOW()-F4,"")</f>
        <v>2.9223842597275507E-2</v>
      </c>
      <c r="H4" s="95">
        <v>45985.340162037035</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31168</v>
      </c>
      <c r="E5" s="94" t="s">
        <v>39021</v>
      </c>
      <c r="F5" s="95"/>
      <c r="G5" s="96">
        <f t="shared" ca="1" si="0"/>
        <v>45985.374235416668</v>
      </c>
      <c r="H5" s="95">
        <v>45985.355555555558</v>
      </c>
      <c r="I5" s="113" t="str">
        <f>IFERROR(VLOOKUP(D5,DB!A:F,6,0),"")</f>
        <v>SCECO</v>
      </c>
      <c r="J5" s="113" t="str">
        <f>IFERROR(VLOOKUP(D5,DB!A:G,7,0),"")</f>
        <v>Dead</v>
      </c>
      <c r="K5" s="97" t="s">
        <v>39116</v>
      </c>
      <c r="L5" s="91" t="str">
        <f>IFERROR(VLOOKUP(D5,DB!A:I,9,0),"")</f>
        <v>Latis</v>
      </c>
    </row>
    <row r="6" spans="1:16" ht="15" customHeight="1">
      <c r="A6" s="113" t="s">
        <v>39115</v>
      </c>
      <c r="B6" s="113" t="str">
        <f>IFERROR(VLOOKUP(D6,DB!A:K,11,0),"")</f>
        <v>R4</v>
      </c>
      <c r="C6" s="93">
        <v>1</v>
      </c>
      <c r="D6" s="91" t="s">
        <v>28745</v>
      </c>
      <c r="E6" s="94" t="s">
        <v>39021</v>
      </c>
      <c r="F6" s="95"/>
      <c r="G6" s="96">
        <f t="shared" ca="1" si="0"/>
        <v>45985.374235416668</v>
      </c>
      <c r="H6" s="95">
        <v>45985.363194444442</v>
      </c>
      <c r="I6" s="113" t="str">
        <f>IFERROR(VLOOKUP(D6,DB!A:F,6,0),"")</f>
        <v>SCECO</v>
      </c>
      <c r="J6" s="113" t="str">
        <f>IFERROR(VLOOKUP(D6,DB!A:G,7,0),"")</f>
        <v>Good</v>
      </c>
      <c r="K6" s="97" t="s">
        <v>39117</v>
      </c>
      <c r="L6" s="91" t="str">
        <f>IFERROR(VLOOKUP(D6,DB!A:I,9,0),"")</f>
        <v>Latis</v>
      </c>
    </row>
    <row r="7" spans="1:16" ht="15" customHeight="1">
      <c r="A7" s="113" t="s">
        <v>39115</v>
      </c>
      <c r="B7" s="113" t="str">
        <f>IFERROR(VLOOKUP(D7,DB!A:K,11,0),"")</f>
        <v>R4</v>
      </c>
      <c r="C7" s="93">
        <v>1</v>
      </c>
      <c r="D7" s="91" t="s">
        <v>35964</v>
      </c>
      <c r="E7" s="94" t="s">
        <v>39021</v>
      </c>
      <c r="F7" s="95"/>
      <c r="G7" s="96">
        <f t="shared" ca="1" si="0"/>
        <v>45985.374235416668</v>
      </c>
      <c r="H7" s="95">
        <v>45985.363194444442</v>
      </c>
      <c r="I7" s="113" t="str">
        <f>IFERROR(VLOOKUP(D7,DB!A:F,6,0),"")</f>
        <v>SCECO</v>
      </c>
      <c r="J7" s="113" t="str">
        <f>IFERROR(VLOOKUP(D7,DB!A:G,7,0),"")</f>
        <v>Dead</v>
      </c>
      <c r="K7" s="97" t="s">
        <v>39117</v>
      </c>
      <c r="L7" s="91" t="str">
        <f>IFERROR(VLOOKUP(D7,DB!A:I,9,0),"")</f>
        <v>Latis</v>
      </c>
    </row>
    <row r="8" spans="1:16" s="98" customFormat="1" ht="15" customHeight="1">
      <c r="A8" s="113" t="s">
        <v>39115</v>
      </c>
      <c r="B8" s="113" t="str">
        <f>IFERROR(VLOOKUP(D8,DB!A:K,11,0),"")</f>
        <v>R4</v>
      </c>
      <c r="C8" s="93">
        <v>1</v>
      </c>
      <c r="D8" s="91" t="s">
        <v>7007</v>
      </c>
      <c r="E8" s="94" t="s">
        <v>39021</v>
      </c>
      <c r="F8" s="95"/>
      <c r="G8" s="96">
        <f ca="1">IFERROR(NOW()-F8,"")</f>
        <v>45985.374235416668</v>
      </c>
      <c r="H8" s="95">
        <v>45985.356944444444</v>
      </c>
      <c r="I8" s="113" t="str">
        <f>IFERROR(VLOOKUP(D8,DB!A:F,6,0),"")</f>
        <v>SCECO</v>
      </c>
      <c r="J8" s="113" t="str">
        <f>IFERROR(VLOOKUP(D8,DB!A:G,7,0),"")</f>
        <v>Good</v>
      </c>
      <c r="K8" s="97" t="s">
        <v>39117</v>
      </c>
      <c r="L8" s="91" t="str">
        <f>IFERROR(VLOOKUP(D8,DB!A:I,9,0),"")</f>
        <v>Zain</v>
      </c>
    </row>
    <row r="9" spans="1:16" ht="15" customHeight="1">
      <c r="A9" s="113" t="s">
        <v>39115</v>
      </c>
      <c r="B9" s="113" t="str">
        <f>IFERROR(VLOOKUP(D9,DB!A:K,11,0),"")</f>
        <v>R4</v>
      </c>
      <c r="C9" s="93">
        <v>1</v>
      </c>
      <c r="D9" s="91" t="s">
        <v>37635</v>
      </c>
      <c r="E9" s="94" t="s">
        <v>39021</v>
      </c>
      <c r="F9" s="95"/>
      <c r="G9" s="96">
        <f t="shared" ca="1" si="0"/>
        <v>45985.374235416668</v>
      </c>
      <c r="H9" s="95">
        <v>45985.352777777778</v>
      </c>
      <c r="I9" s="113" t="str">
        <f>IFERROR(VLOOKUP(D9,DB!A:F,6,0),"")</f>
        <v>SCECO</v>
      </c>
      <c r="J9" s="113" t="str">
        <f>IFERROR(VLOOKUP(D9,DB!A:G,7,0),"")</f>
        <v>Dead</v>
      </c>
      <c r="K9" s="97" t="s">
        <v>39117</v>
      </c>
      <c r="L9" s="91" t="str">
        <f>IFERROR(VLOOKUP(D9,DB!A:I,9,0),"")</f>
        <v>Latis</v>
      </c>
    </row>
    <row r="10" spans="1:16" ht="15" customHeight="1">
      <c r="A10" s="113" t="s">
        <v>39115</v>
      </c>
      <c r="B10" s="113" t="str">
        <f>IFERROR(VLOOKUP(D10,DB!A:K,11,0),"")</f>
        <v>R4</v>
      </c>
      <c r="C10" s="93">
        <v>1</v>
      </c>
      <c r="D10" s="91" t="s">
        <v>29421</v>
      </c>
      <c r="E10" s="94" t="s">
        <v>39021</v>
      </c>
      <c r="F10" s="95"/>
      <c r="G10" s="96">
        <f t="shared" ca="1" si="0"/>
        <v>45985.374235416668</v>
      </c>
      <c r="H10" s="95">
        <v>45985.348611111112</v>
      </c>
      <c r="I10" s="113" t="str">
        <f>IFERROR(VLOOKUP(D10,DB!A:F,6,0),"")</f>
        <v>SCECO</v>
      </c>
      <c r="J10" s="113" t="str">
        <f>IFERROR(VLOOKUP(D10,DB!A:G,7,0),"")</f>
        <v>Vandalized</v>
      </c>
      <c r="K10" s="97" t="s">
        <v>39117</v>
      </c>
      <c r="L10" s="91" t="str">
        <f>IFERROR(VLOOKUP(D10,DB!A:I,9,0),"")</f>
        <v>Latis</v>
      </c>
    </row>
    <row r="11" spans="1:16" ht="15" customHeight="1">
      <c r="A11" s="113" t="s">
        <v>39115</v>
      </c>
      <c r="B11" s="113" t="str">
        <f>IFERROR(VLOOKUP(D11,DB!A:K,11,0),"")</f>
        <v>R4</v>
      </c>
      <c r="C11" s="93">
        <v>3</v>
      </c>
      <c r="D11" s="91" t="s">
        <v>35116</v>
      </c>
      <c r="E11" s="94" t="s">
        <v>39021</v>
      </c>
      <c r="F11" s="95"/>
      <c r="G11" s="96">
        <f t="shared" ca="1" si="0"/>
        <v>45985.374235416668</v>
      </c>
      <c r="H11" s="95">
        <v>45985.354861111111</v>
      </c>
      <c r="I11" s="113" t="str">
        <f>IFERROR(VLOOKUP(D11,DB!A:F,6,0),"")</f>
        <v>SCECO</v>
      </c>
      <c r="J11" s="113" t="str">
        <f>IFERROR(VLOOKUP(D11,DB!A:G,7,0),"")</f>
        <v>No BB Shifted</v>
      </c>
      <c r="K11" s="97" t="s">
        <v>39118</v>
      </c>
      <c r="L11" s="91" t="str">
        <f>IFERROR(VLOOKUP(D11,DB!A:I,9,0),"")</f>
        <v>Latis</v>
      </c>
    </row>
    <row r="12" spans="1:16" ht="15" customHeight="1">
      <c r="A12" s="113"/>
      <c r="B12" s="113" t="str">
        <f>IFERROR(VLOOKUP(D12,DB!A:K,11,0),"")</f>
        <v/>
      </c>
      <c r="C12" s="93"/>
      <c r="D12" s="91"/>
      <c r="E12" s="94"/>
      <c r="F12" s="95"/>
      <c r="G12" s="96">
        <f t="shared" ca="1" si="0"/>
        <v>45985.374235416668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45985.374235416668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45985.374235416668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45985.374235416668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45985.374235416668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45985.374235416668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45985.374235416668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45985.374235416668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45985.374235416668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45985.374235416668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45985.374235416668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45985.374235416668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45985.374235416668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45985.374235416668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45985.374235416668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45985.374235416668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45985.374235416668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45985.374235416668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45985.374235416668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45985.374235416668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45985.374235416668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45985.374235416668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45985.374235416668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45985.374235416668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45985.374235416668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45985.374235416668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45985.374235416668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45985.374235416668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45985.374235416668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45985.374235416668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45985.374235416668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45985.374235416668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45985.374235416668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45985.374235416668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45985.374235416668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45985.374235416668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45985.374235416668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45985.374235416668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45985.374235416668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45985.374235416668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45985.374235416668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45985.374235416668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45985.374235416668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45985.374235416668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45985.374235416668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45985.374235416668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45985.374235416668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45985.374235416668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45985.374235416668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45985.374235416668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45985.374235416668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45985.374235416668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45985.374235416668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45985.374235416668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45985.374235416668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45985.374235416668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45985.374235416668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45985.374235416668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45985.374235416668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45985.374235416668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45985.374235416668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45985.374235416668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45985.374235416668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45985.374235416668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45985.374235416668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45985.374235416668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45985.374235416668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45985.374235416668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45985.374235416668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45985.374235416668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45985.374235416668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45985.374235416668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45985.374235416668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45985.374235416668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45985.374235416668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45985.374235416668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45985.374235416668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45985.374235416668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45985.374235416668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45985.374235416668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45985.374235416668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45985.374235416668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45985.374235416668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45985.374235416668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45985.374235416668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45985.374235416668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45985.374235416668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45985.374235416668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45985.374235416668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45985.374235416668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45985.374235416668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45985.374235416668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45985.374235416668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45985.374235416668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45985.374235416668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45985.374235416668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45985.374235416668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45985.374235416668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45985.374235416668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45985.374235416668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45985.374235416668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45985.374235416668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45985.374235416668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45985.374235416668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45985.374235416668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45985.374235416668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45985.374235416668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45985.374235416668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45985.374235416668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45985.374235416668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45985.374235416668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45985.374235416668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45985.374235416668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45985.374235416668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45985.374235416668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45985.374235416668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45985.374235416668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45985.374235416668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45985.374235416668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45985.374235416668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45985.374235416668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45985.374235416668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45985.374235416668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45985.374235416668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45985.374235416668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45985.374235416668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45985.374235416668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45985.374235416668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45985.374235416668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45985.374235416668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45985.374235416668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45985.374235416668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45985.374235416668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45985.374235416668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45985.374235416668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45985.374235416668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45985.374235416668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45985.374235416668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45985.374235416668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45985.374235416668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45985.374235416668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45985.374235416668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45985.374235416668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45985.374235416668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45985.374235416668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45985.374235416668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45985.374235416668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45985.374235416668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45985.374235416668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45985.374235416668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45985.374235416668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45985.374235416668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45985.374235416668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45985.374235416668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45985.374235416668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45985.374235416668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45985.374235416668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45985.374235416668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45985.374235416668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45985.374235416668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45985.374235416668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45985.374235416668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45985.374235416668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45985.374235416668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45985.374235416668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45985.374235416668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45985.374235416668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45985.374235416668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45985.374235416668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45985.374235416668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45985.374235416668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45985.374235416668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45985.374235416668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45985.374235416668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45985.374235416668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45985.374235416668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45985.374235416668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45985.374235416668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45985.374235416668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45985.374235416668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45985.374235416668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45985.374235416668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45985.374235416668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45985.374235416668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45985.374235416668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45985.374235416668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45985.374235416668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45985.374235416668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45985.374235416668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45985.374235416668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45985.374235416668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45985.374235416668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45985.374235416668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45985.374235416668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45985.374235416668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45985.374235416668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45985.374235416668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45985.374235416668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45985.374235416668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45985.374235416668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45985.374235416668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45985.374235416668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45985.374235416668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45985.374235416668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45985.374235416668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45985.374235416668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45985.374235416668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45985.374235416668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45985.374235416668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45985.374235416668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45985.374235416668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45985.374235416668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45985.374235416668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45985.374235416668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45985.374235416668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45985.374235416668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45985.374235416668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45985.374235416668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45985.374235416668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45985.374235416668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45985.374235416668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45985.374235416668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45985.374235416668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45985.374235416668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45985.374235416668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45985.374235416668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45985.374235416668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45985.374235416668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45985.374235416668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45985.374235416668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45985.374235416668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45985.374235416668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45985.374235416668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45985.374235416668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45985.374235416668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45985.374235416668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45985.374235416668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45985.374235416668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45985.374235416668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45985.374235416668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45985.374235416668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45985.374235416668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45985.374235416668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45985.374235416668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45985.374235416668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45985.374235416668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45985.374235416668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45985.374235416668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45985.374235416668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45985.374235416668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45985.374235416668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45985.374235416668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45985.374235416668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45985.374235416668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45985.374235416668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45985.374235416668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45985.374235416668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45985.374235416668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45985.374235416668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45985.374235416668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45985.374235416668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45985.374235416668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45985.374235416668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45985.374235416668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45985.374235416668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45985.374235416668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45985.374235416668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45985.374235416668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45985.374235416668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45985.374235416668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45985.374235416668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45985.374235416668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45985.374235416668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45985.374235416668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45985.374235416668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45985.374235416668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45985.374235416668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45985.374235416668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45985.374235416668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45985.374235416668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45985.374235416668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45985.374235416668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45985.374235416668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45985.374235416668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45985.374235416668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45985.374235416668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45985.374235416668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45985.374235416668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45985.374235416668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45985.374235416668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45985.374235416668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45985.374235416668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45985.374235416668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45985.374235416668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45985.374235416668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45985.374235416668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45985.374235416668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45985.374235416668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45985.374235416668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45985.374235416668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45985.374235416668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45985.374235416668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45985.374235416668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45985.374235416668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45985.374235416668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45985.374235416668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45985.374235416668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45985.374235416668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45985.374235416668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45985.374235416668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45985.374235416668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45985.374235416668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45985.374235416668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45985.374235416668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45985.374235416668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45985.374235416668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45985.374235416668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45985.374235416668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45985.374235416668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45985.374235416668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45985.374235416668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45985.374235416668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45985.374235416668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45985.374235416668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45985.374235416668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45985.374235416668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45985.374235416668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45985.374235416668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45985.374235416668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45985.374235416668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45985.374235416668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45985.374235416668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45985.374235416668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45985.374235416668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45985.374235416668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45985.374235416668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45985.374235416668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45985.374235416668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45985.374235416668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45985.374235416668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45985.374235416668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45985.374235416668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45985.374235416668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45985.374235416668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45985.374235416668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45985.374235416668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45985.374235416668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45985.374235416668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45985.374235416668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45985.374235416668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45985.374235416668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45985.374235416668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45985.374235416668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45985.374235416668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45985.374235416668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45985.374235416668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45985.374235416668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45985.374235416668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45985.374235416668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45985.374235416668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45985.374235416668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45985.374235416668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45985.374235416668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45985.374235416668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45985.374235416668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45985.374235416668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45985.374235416668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45985.374235416668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45985.374235416668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45985.374235416668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45985.374235416668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45985.374235416668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45985.374235416668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45985.374235416668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45985.374235416668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45985.374235416668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45985.374235416668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45985.374235416668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45985.374235416668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45985.374235416668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45985.374235416668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45985.374235416668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45985.374235416668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45985.374235416668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45985.374235416668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45985.374235416668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45985.374235416668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45985.374235416668</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93.542175231479632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59.185358101851307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36.713124305555539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4.0009368055543746</v>
      </c>
      <c r="H5" s="122">
        <v>45981.360798611109</v>
      </c>
      <c r="I5" s="109" t="str">
        <f>IFERROR(VLOOKUP(D5,DB!A:F,6,0),"")</f>
        <v>SCECO</v>
      </c>
      <c r="J5" s="109" t="str">
        <f>IFERROR(VLOOKUP(D5,DB!A:G,7,0),"")</f>
        <v>Dead</v>
      </c>
      <c r="K5" s="109" t="s">
        <v>39126</v>
      </c>
      <c r="L5" s="109" t="str">
        <f>IFERROR(VLOOKUP(D5,DB!A:I,9,0),"")</f>
        <v>Latis</v>
      </c>
    </row>
    <row r="6" spans="1:13" ht="60.75">
      <c r="A6" s="109" t="s">
        <v>39127</v>
      </c>
      <c r="B6" s="109" t="str">
        <f>IFERROR(VLOOKUP(D6,DB!A:K,11,0),"")</f>
        <v>R5</v>
      </c>
      <c r="C6" s="109">
        <v>3</v>
      </c>
      <c r="D6" s="109" t="s">
        <v>35503</v>
      </c>
      <c r="E6" s="109" t="s">
        <v>39021</v>
      </c>
      <c r="F6" s="122">
        <v>45985.347326388888</v>
      </c>
      <c r="G6" s="111">
        <f ca="1">IFERROR(NOW()-F6,"")</f>
        <v>2.6909027779765893E-2</v>
      </c>
      <c r="H6" s="122">
        <v>45985.277233796296</v>
      </c>
      <c r="I6" s="109" t="str">
        <f>IFERROR(VLOOKUP(D6,DB!A:F,6,0),"")</f>
        <v>SCECO</v>
      </c>
      <c r="J6" s="109" t="str">
        <f>IFERROR(VLOOKUP(D6,DB!A:G,7,0),"")</f>
        <v>Good</v>
      </c>
      <c r="K6" s="109" t="s">
        <v>39128</v>
      </c>
      <c r="L6" s="109" t="str">
        <f>IFERROR(VLOOKUP(D6,DB!A:I,9,0),"")</f>
        <v>Latis</v>
      </c>
    </row>
    <row r="7" spans="1:13">
      <c r="A7" s="109"/>
      <c r="B7" s="109" t="str">
        <f>IFERROR(VLOOKUP(D7,DB!A:K,11,0),"")</f>
        <v/>
      </c>
      <c r="C7" s="109"/>
      <c r="D7" s="143"/>
      <c r="E7" s="109"/>
      <c r="F7" s="109"/>
      <c r="G7" s="111">
        <f ca="1">IFERROR(NOW()-F7,"")</f>
        <v>45985.374235416668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45985.374235416668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45985.374235416668</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45985.374235416668</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45985.374235416668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45985.374235416668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45985.374235416668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45985.374235416668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45985.374235416668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45985.374235416668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45985.374235416668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45985.374235416668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45985.374235416668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45985.374235416668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45985.374235416668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45985.374235416668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45985.374235416668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45985.374235416668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45985.374235416668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45985.374235416668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45985.374235416668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45985.374235416668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45985.374235416668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45985.374235416668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45985.374235416668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45985.374235416668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45985.374235416668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45985.374235416668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45985.374235416668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45985.374235416668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45985.374235416668</v>
      </c>
      <c r="H37" s="109"/>
      <c r="I37" s="109" t="str">
        <f>IFERROR(VLOOKUP(D37,DB!A:F,6,0),"")</f>
        <v/>
      </c>
      <c r="J37" s="109" t="str">
        <f>IFERROR(VLOOKUP(D37,DB!A:G,7,0),"")</f>
        <v/>
      </c>
      <c r="K37" s="109"/>
      <c r="L37" s="109" t="str">
        <f>IFERROR(VLOOKUP(D37,DB!A:I,9,0),"")</f>
        <v/>
      </c>
    </row>
    <row r="38" spans="1:12">
      <c r="A38" s="125"/>
      <c r="B38" s="125" t="str">
        <f>IFERROR(VLOOKUP(D38,DB!A:K,11,0),"")</f>
        <v/>
      </c>
      <c r="C38" s="125"/>
      <c r="D38" s="125"/>
      <c r="E38" s="125"/>
      <c r="F38" s="126"/>
      <c r="G38" s="111">
        <f ca="1">IFERROR(NOW()-F38,"")</f>
        <v>45985.374235416668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45985.374235416668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45985.374235416668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45985.374235416668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45985.374235416668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45985.374235416668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45985.374235416668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45985.374235416668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45985.374235416668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45985.374235416668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45985.374235416668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45985.374235416668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45985.374235416668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45985.374235416668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45985.374235416668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45985.374235416668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45985.374235416668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45985.374235416668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45985.374235416668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45985.374235416668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45985.374235416668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45985.374235416668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45985.374235416668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45985.374235416668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45985.374235416668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45985.374235416668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45985.374235416668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45985.374235416668</v>
      </c>
      <c r="H65" s="126"/>
      <c r="I65" s="125" t="str">
        <f>IFERROR(VLOOKUP(D65,DB!A:F,6,0),"")</f>
        <v/>
      </c>
      <c r="J65" s="125" t="str">
        <f>IFERROR(VLOOKUP(D65,DB!A:G,7,0),"")</f>
        <v/>
      </c>
      <c r="K65" s="125"/>
      <c r="L65" s="125" t="str">
        <f>IFERROR(VLOOKUP(D65,DB!A:I,9,0),"")</f>
        <v/>
      </c>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39129</v>
      </c>
      <c r="B2" s="145" t="str">
        <f>IFERROR(VLOOKUP(D2,DB!A:K,11,0),"")</f>
        <v>R6</v>
      </c>
      <c r="C2" s="146">
        <v>3</v>
      </c>
      <c r="D2" s="145" t="s">
        <v>37134</v>
      </c>
      <c r="E2" s="109" t="s">
        <v>39021</v>
      </c>
      <c r="F2" s="147">
        <v>45985.324467592596</v>
      </c>
      <c r="G2" s="75">
        <f ca="1">IFERROR(NOW()-F2,"-")</f>
        <v>4.976782407175051E-2</v>
      </c>
      <c r="H2" s="147">
        <v>45985.317361111112</v>
      </c>
      <c r="I2" s="145" t="str">
        <f>IFERROR(VLOOKUP(D2,DB!A:F,6,0),"")</f>
        <v>SCECO</v>
      </c>
      <c r="J2" s="145" t="str">
        <f>IFERROR(VLOOKUP(D2,DB!A:G,7,0),"")</f>
        <v>Dead</v>
      </c>
      <c r="K2" s="148" t="s">
        <v>39130</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45985.374235416668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45985.374235416668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45985.374235416668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45985.374235416668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45985.374235416668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45985.374235416668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45985.374235416668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45985.374235416668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45985.374235416668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45985.374235416668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45985.374235416668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45985.374235416668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45985.374235416668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45985.374235416668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45985.374235416668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45985.374235416668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45985.374235416668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45985.374235416668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45985.374235416668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45985.374235416668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45985.374235416668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45985.374235416668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45985.374235416668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45985.374235416668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45985.374235416668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45985.374235416668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45985.374235416668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45985.374235416668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45985.374235416668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45985.374235416668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45985.374235416668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45985.374235416668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45985.374235416668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45985.374235416668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45985.374235416668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45985.374235416668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45985.374235416668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45985.374235416668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45985.374235416668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45985.374235416668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45985.374235416668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45985.374235416668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45985.374235416668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