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170" documentId="120_S{2AC9BD13-BADA-5192-A53E-5A8FF88502F6}" xr6:coauthVersionLast="47" xr6:coauthVersionMax="47" xr10:uidLastSave="{3BBE4AF2-A860-4CD5-8CBC-C5ABE68008D7}"/>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D4" i="3"/>
  <c r="B5" i="2"/>
  <c r="G5" i="2"/>
  <c r="I5" i="2"/>
  <c r="J5" i="2"/>
  <c r="L5"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B6" i="5"/>
  <c r="B8" i="5"/>
  <c r="B9" i="5"/>
  <c r="B10" i="5"/>
  <c r="B11" i="5"/>
  <c r="B12" i="5"/>
  <c r="B13" i="5"/>
  <c r="B14" i="5"/>
  <c r="B15" i="5"/>
  <c r="B16" i="5"/>
  <c r="B17" i="5"/>
  <c r="B18" i="5"/>
  <c r="B19" i="5"/>
  <c r="B20" i="5"/>
  <c r="B21" i="5"/>
  <c r="B22" i="5"/>
  <c r="B23" i="5"/>
  <c r="B24" i="5"/>
  <c r="B25" i="5"/>
  <c r="B26" i="5"/>
  <c r="B27" i="5"/>
  <c r="B28" i="5"/>
  <c r="B29" i="5"/>
  <c r="B30" i="5"/>
  <c r="B31" i="5"/>
  <c r="B32" i="5"/>
  <c r="G6" i="5"/>
  <c r="G8" i="5"/>
  <c r="G9" i="5"/>
  <c r="G10" i="5"/>
  <c r="G11" i="5"/>
  <c r="G12" i="5"/>
  <c r="G13" i="5"/>
  <c r="G14" i="5"/>
  <c r="G15" i="5"/>
  <c r="G16" i="5"/>
  <c r="G17" i="5"/>
  <c r="G18" i="5"/>
  <c r="G19" i="5"/>
  <c r="G20" i="5"/>
  <c r="G21" i="5"/>
  <c r="G22" i="5"/>
  <c r="G23" i="5"/>
  <c r="G24" i="5"/>
  <c r="G25" i="5"/>
  <c r="G26" i="5"/>
  <c r="G27" i="5"/>
  <c r="G28" i="5"/>
  <c r="G29" i="5"/>
  <c r="G30" i="5"/>
  <c r="G31" i="5"/>
  <c r="G32" i="5"/>
  <c r="I6" i="5"/>
  <c r="I8" i="5"/>
  <c r="I9" i="5"/>
  <c r="I10" i="5"/>
  <c r="I11" i="5"/>
  <c r="I12" i="5"/>
  <c r="I13" i="5"/>
  <c r="I14" i="5"/>
  <c r="I15" i="5"/>
  <c r="I16" i="5"/>
  <c r="I17" i="5"/>
  <c r="I18" i="5"/>
  <c r="I19" i="5"/>
  <c r="I20" i="5"/>
  <c r="I21" i="5"/>
  <c r="I22" i="5"/>
  <c r="I23" i="5"/>
  <c r="I24" i="5"/>
  <c r="I25" i="5"/>
  <c r="I26" i="5"/>
  <c r="I27" i="5"/>
  <c r="I28" i="5"/>
  <c r="I29" i="5"/>
  <c r="I30" i="5"/>
  <c r="I31" i="5"/>
  <c r="I32" i="5"/>
  <c r="J6" i="5"/>
  <c r="J8" i="5"/>
  <c r="J9" i="5"/>
  <c r="J10" i="5"/>
  <c r="J11" i="5"/>
  <c r="J12" i="5"/>
  <c r="J13" i="5"/>
  <c r="J14" i="5"/>
  <c r="J15" i="5"/>
  <c r="J16" i="5"/>
  <c r="J17" i="5"/>
  <c r="J18" i="5"/>
  <c r="J19" i="5"/>
  <c r="J20" i="5"/>
  <c r="J21" i="5"/>
  <c r="J22" i="5"/>
  <c r="J23" i="5"/>
  <c r="J24" i="5"/>
  <c r="J25" i="5"/>
  <c r="J26" i="5"/>
  <c r="J27" i="5"/>
  <c r="J28" i="5"/>
  <c r="J29" i="5"/>
  <c r="J30" i="5"/>
  <c r="J31" i="5"/>
  <c r="J32" i="5"/>
  <c r="L6" i="5"/>
  <c r="L8" i="5"/>
  <c r="L9" i="5"/>
  <c r="L10" i="5"/>
  <c r="L11" i="5"/>
  <c r="L12" i="5"/>
  <c r="L13" i="5"/>
  <c r="L14" i="5"/>
  <c r="L15" i="5"/>
  <c r="L16" i="5"/>
  <c r="L17" i="5"/>
  <c r="L18" i="5"/>
  <c r="L19" i="5"/>
  <c r="L20" i="5"/>
  <c r="L21" i="5"/>
  <c r="L22" i="5"/>
  <c r="L23" i="5"/>
  <c r="L24" i="5"/>
  <c r="L25" i="5"/>
  <c r="L26" i="5"/>
  <c r="L27" i="5"/>
  <c r="L28" i="5"/>
  <c r="L29" i="5"/>
  <c r="L30" i="5"/>
  <c r="L31" i="5"/>
  <c r="L3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alcChain>
</file>

<file path=xl/sharedStrings.xml><?xml version="1.0" encoding="utf-8"?>
<sst xmlns="http://schemas.openxmlformats.org/spreadsheetml/2006/main" count="181520" uniqueCount="39137">
  <si>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</si>
  <si>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</si>
  <si>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</si>
  <si>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</si>
  <si>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</si>
  <si>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</si>
  <si>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</si>
  <si>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</si>
  <si>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</si>
  <si>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</si>
  <si>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</si>
  <si>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</si>
  <si>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</si>
  <si>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</si>
  <si>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</si>
  <si>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</si>
  <si>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</si>
  <si>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</si>
  <si>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</si>
  <si>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</si>
  <si>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</si>
  <si>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</si>
  <si>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</si>
  <si>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</si>
  <si>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</si>
  <si>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</si>
  <si>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</si>
  <si>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</si>
  <si>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</si>
  <si>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</si>
  <si>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</si>
  <si>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</si>
  <si>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</si>
  <si>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</si>
  <si>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</si>
  <si>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</si>
  <si>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</si>
  <si>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</si>
  <si>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</si>
  <si>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</si>
  <si>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</si>
  <si>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</si>
  <si>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</si>
  <si>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</si>
  <si>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</si>
  <si>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</si>
  <si>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</si>
  <si>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</si>
  <si>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</si>
  <si>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</si>
  <si>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</si>
  <si>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</si>
  <si>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</si>
  <si>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</si>
  <si>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</si>
  <si>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</si>
  <si>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</si>
  <si>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</si>
  <si>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</si>
  <si>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</si>
  <si>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</si>
  <si>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</si>
  <si>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</si>
  <si>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</si>
  <si>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</si>
  <si>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</si>
  <si>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</si>
  <si>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</si>
  <si>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</si>
  <si>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</si>
  <si>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</si>
  <si>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</si>
  <si>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</si>
  <si>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</si>
  <si>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</si>
  <si>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</si>
  <si>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</si>
  <si>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</si>
  <si>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</si>
  <si>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</si>
  <si>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</si>
  <si>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</si>
  <si>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</si>
  <si>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</si>
  <si>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</si>
  <si>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</si>
  <si>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</si>
  <si>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</si>
  <si>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</si>
  <si>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</si>
  <si>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</si>
  <si>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</si>
  <si>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</si>
  <si>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</si>
  <si>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</si>
  <si>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</si>
  <si>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</si>
  <si>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</si>
  <si>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</si>
  <si>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</si>
  <si>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</si>
  <si>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</si>
  <si>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</si>
  <si>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</si>
  <si>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</si>
  <si>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</si>
  <si>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</si>
  <si>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</si>
  <si>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</si>
  <si>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</si>
  <si>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</si>
  <si>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</si>
  <si>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</si>
  <si>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</si>
  <si>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</si>
  <si>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</si>
  <si>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</si>
  <si>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</si>
  <si>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</si>
  <si>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</si>
  <si>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</si>
  <si>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</si>
  <si>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</si>
  <si>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</si>
  <si>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</si>
  <si>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</si>
  <si>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</si>
  <si>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</si>
  <si>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</si>
  <si>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</si>
  <si>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</si>
  <si>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</si>
  <si>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</si>
  <si>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</si>
  <si>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</si>
  <si>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</si>
  <si>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</si>
  <si>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</si>
  <si>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</si>
  <si>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</si>
  <si>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</si>
  <si>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</si>
  <si>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</si>
  <si>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</si>
  <si>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</si>
  <si>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</si>
  <si>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</si>
  <si>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</si>
  <si>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</si>
  <si>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</si>
  <si>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</si>
  <si>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</si>
  <si>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</si>
  <si>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</si>
  <si>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</si>
  <si>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</si>
  <si>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</si>
  <si>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</si>
  <si>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</si>
  <si>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</si>
  <si>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</si>
  <si>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</si>
  <si>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</si>
  <si>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</si>
  <si>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</si>
  <si>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</si>
  <si>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</si>
  <si>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</si>
  <si>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</si>
  <si>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</si>
  <si>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</si>
  <si>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</si>
  <si>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</si>
  <si>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</si>
  <si>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</si>
  <si>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</si>
  <si>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</si>
  <si>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</si>
  <si>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</si>
  <si>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</si>
  <si>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</si>
  <si>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</si>
  <si>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</si>
  <si>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</si>
  <si>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</si>
  <si>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</si>
  <si>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</si>
  <si>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</si>
  <si>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</si>
  <si>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</si>
  <si>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</si>
  <si>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</si>
  <si>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</si>
  <si>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</si>
  <si>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</si>
  <si>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</si>
  <si>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</si>
  <si>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</si>
  <si>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</si>
  <si>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</si>
  <si>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</si>
  <si>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</si>
  <si>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</si>
  <si>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</si>
  <si>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</si>
  <si>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</si>
  <si>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</si>
  <si>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</si>
  <si>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</si>
  <si>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</si>
  <si>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</si>
  <si>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</si>
  <si>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</si>
  <si>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</si>
  <si>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</si>
  <si>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</si>
  <si>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</si>
  <si>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</si>
  <si>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</si>
  <si>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</si>
  <si>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</si>
  <si>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</si>
  <si>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</si>
  <si>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</si>
  <si>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</si>
  <si>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</si>
  <si>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</si>
  <si>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</si>
  <si>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</si>
  <si>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</si>
  <si>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</si>
  <si>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</si>
  <si>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</si>
  <si>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</si>
  <si>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</si>
  <si>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</si>
  <si>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</si>
  <si>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</si>
  <si>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</si>
  <si>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</si>
  <si>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</si>
  <si>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</si>
  <si>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</si>
  <si>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</si>
  <si>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</si>
  <si>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</si>
  <si>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</si>
  <si>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</si>
  <si>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</si>
  <si>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</si>
  <si>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</si>
  <si>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</si>
  <si>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</si>
  <si>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</si>
  <si>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</si>
  <si>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</si>
  <si>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</si>
  <si>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</si>
  <si>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</si>
  <si>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</si>
  <si>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</si>
  <si>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</si>
  <si>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</si>
  <si>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</si>
  <si>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</si>
  <si>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</si>
  <si>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</si>
  <si>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</si>
  <si>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</si>
  <si>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</si>
  <si>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</si>
  <si>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</si>
  <si>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</si>
  <si>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</si>
  <si>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</si>
  <si>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</si>
  <si>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</si>
  <si>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</si>
  <si>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</si>
  <si>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</si>
  <si>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</si>
  <si>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</si>
  <si>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</si>
  <si>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</si>
  <si>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</si>
  <si>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</si>
  <si>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</si>
  <si>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</si>
  <si>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</si>
  <si>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</si>
  <si>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</si>
  <si>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</si>
  <si>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</si>
  <si>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</si>
  <si>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</si>
  <si>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</si>
  <si>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</si>
  <si>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</si>
  <si>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</si>
  <si>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</si>
  <si>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</si>
  <si>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</si>
  <si>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</si>
  <si>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</si>
  <si>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</si>
  <si>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</si>
  <si>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</si>
  <si>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</si>
  <si>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</si>
  <si>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</si>
  <si>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</si>
  <si>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</si>
  <si>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</si>
  <si>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</si>
  <si>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</si>
  <si>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</si>
  <si>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</si>
  <si>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</si>
  <si>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</si>
  <si>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</si>
  <si>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</si>
  <si>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</si>
  <si>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</si>
  <si>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</si>
  <si>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</si>
  <si>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</si>
  <si>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</si>
  <si>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</si>
  <si>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</si>
  <si>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</si>
  <si>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</si>
  <si>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</si>
  <si>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</si>
  <si>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</si>
  <si>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</si>
  <si>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</si>
  <si>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</si>
  <si>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</si>
  <si>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</si>
  <si>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</si>
  <si>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</si>
  <si>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</si>
  <si>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</si>
  <si>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</si>
  <si>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</si>
  <si>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</si>
  <si>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</si>
  <si>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</si>
  <si>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</si>
  <si>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</si>
  <si>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</si>
  <si>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</si>
  <si>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</si>
  <si>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</si>
  <si>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</si>
  <si>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</si>
  <si>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</si>
  <si>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</si>
  <si>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</si>
  <si>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</si>
  <si>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</si>
  <si>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</si>
  <si>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</si>
  <si>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</si>
  <si>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</si>
  <si>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</si>
  <si>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</si>
  <si>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</si>
  <si>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</si>
  <si>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</si>
  <si>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</si>
  <si>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</si>
  <si>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</si>
  <si>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</si>
  <si>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</si>
  <si>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</si>
  <si>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</si>
  <si>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</si>
  <si>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</si>
  <si>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</si>
  <si>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</si>
  <si>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</si>
  <si>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</si>
  <si>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</si>
  <si>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</si>
  <si>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</si>
  <si>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</si>
  <si>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</si>
  <si>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</si>
  <si>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</si>
  <si>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</si>
  <si>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</si>
  <si>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</si>
  <si>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</si>
  <si>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</si>
  <si>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</si>
  <si>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</si>
  <si>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</si>
  <si>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</si>
  <si>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</si>
  <si>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</si>
  <si>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</si>
  <si>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</si>
  <si>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</si>
  <si>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</si>
  <si>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</si>
  <si>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</si>
  <si>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</si>
  <si>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</si>
  <si>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</si>
  <si>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</si>
  <si>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</si>
  <si>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</si>
  <si>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</si>
  <si>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</si>
  <si>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</si>
  <si>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</si>
  <si>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</si>
  <si>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</si>
  <si>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</si>
  <si>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</si>
  <si>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</si>
  <si>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</si>
  <si>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</si>
  <si>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</si>
  <si>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</si>
  <si>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</si>
  <si>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</si>
  <si>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</si>
  <si>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</si>
  <si>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</si>
  <si>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</si>
  <si>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</si>
  <si>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</si>
  <si>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</si>
  <si>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</si>
  <si>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</si>
  <si>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</si>
  <si>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</si>
  <si>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</si>
  <si>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</si>
  <si>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</si>
  <si>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</si>
  <si>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</si>
  <si>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</si>
  <si>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</si>
  <si>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</si>
  <si>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</si>
  <si>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</si>
  <si>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</si>
  <si>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</si>
  <si>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</si>
  <si>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</si>
  <si>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</si>
  <si>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</si>
  <si>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</si>
  <si>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</si>
  <si>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</si>
  <si>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</si>
  <si>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</si>
  <si>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</si>
  <si>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</si>
  <si>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</si>
  <si>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</si>
  <si>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</si>
  <si>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</si>
  <si>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</si>
  <si>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</si>
  <si>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</si>
  <si>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</si>
  <si>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</si>
  <si>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</si>
  <si>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</si>
  <si>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</si>
  <si>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</si>
  <si>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</si>
  <si>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</si>
  <si>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</si>
  <si>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</si>
  <si>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</si>
  <si>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</si>
  <si>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</si>
  <si>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</si>
  <si>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</si>
  <si>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</si>
  <si>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</si>
  <si>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</si>
  <si>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</si>
  <si>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</si>
  <si>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</si>
  <si>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</si>
  <si>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</si>
  <si>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</si>
  <si>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</si>
  <si>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</si>
  <si>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</si>
  <si>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</si>
  <si>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</si>
  <si>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</si>
  <si>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</si>
  <si>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</si>
  <si>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</si>
  <si>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</si>
  <si>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</si>
  <si>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</si>
  <si>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</si>
  <si>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</si>
  <si>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</si>
  <si>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</si>
  <si>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</si>
  <si>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</si>
  <si>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</si>
  <si>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</si>
  <si>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</si>
  <si>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</si>
  <si>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</si>
  <si>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</si>
  <si>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</si>
  <si>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</si>
  <si>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</si>
  <si>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</si>
  <si>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</si>
  <si>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</si>
  <si>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</si>
  <si>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</si>
  <si>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</si>
  <si>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</si>
  <si>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</si>
  <si>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</si>
  <si>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</si>
  <si>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</si>
  <si>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</si>
  <si>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</si>
  <si>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</si>
  <si>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</si>
  <si>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</si>
  <si>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</si>
  <si>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</si>
  <si>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</si>
  <si>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</si>
  <si>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</si>
  <si>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</si>
  <si>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</si>
  <si>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</si>
  <si>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</si>
  <si>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</si>
  <si>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</si>
  <si>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</si>
  <si>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</si>
  <si>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</si>
  <si>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</si>
  <si>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</si>
  <si>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</si>
  <si>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</si>
  <si>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</si>
  <si>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</si>
  <si>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</si>
  <si>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</si>
  <si>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</si>
  <si>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</si>
  <si>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</si>
  <si>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</si>
  <si>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</si>
  <si>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</si>
  <si>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</si>
  <si>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</si>
  <si>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</si>
  <si>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</si>
  <si>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</si>
  <si>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</si>
  <si>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</si>
  <si>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</si>
  <si>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</si>
  <si>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</si>
  <si>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</si>
  <si>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</si>
  <si>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</si>
  <si>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</si>
  <si>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</si>
  <si>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</si>
  <si>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</si>
  <si>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</si>
  <si>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</si>
  <si>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</si>
  <si>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</si>
  <si>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</si>
  <si>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</si>
  <si>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</si>
  <si>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</si>
  <si>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</si>
  <si>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</si>
  <si>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</si>
  <si>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</si>
  <si>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</si>
  <si>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</si>
  <si>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</si>
  <si>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</si>
  <si>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</si>
  <si>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</si>
  <si>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</si>
  <si>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</si>
  <si>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</si>
  <si>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</si>
  <si>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</si>
  <si>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</si>
  <si>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</si>
  <si>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</si>
  <si>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</si>
  <si>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</si>
  <si>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</si>
  <si>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</si>
  <si>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</si>
  <si>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</si>
  <si>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</si>
  <si>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</si>
  <si>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</si>
  <si>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</si>
  <si>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</si>
  <si>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</si>
  <si>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</si>
  <si>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</si>
  <si>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</si>
  <si>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</si>
  <si>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</si>
  <si>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</si>
  <si>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</si>
  <si>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</si>
  <si>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</si>
  <si>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</si>
  <si>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</si>
  <si>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</si>
  <si>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</si>
  <si>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</si>
  <si>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</si>
  <si>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</si>
  <si>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</si>
  <si>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</si>
  <si>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</si>
  <si>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</si>
  <si>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</si>
  <si>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</si>
  <si>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</si>
  <si>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</si>
  <si>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</si>
  <si>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</si>
  <si>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</si>
  <si>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</si>
  <si>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</si>
  <si>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</si>
  <si>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</si>
  <si>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</si>
  <si>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</si>
  <si>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</si>
  <si>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</si>
  <si>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</si>
  <si>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</si>
  <si>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</si>
  <si>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</si>
  <si>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</si>
  <si>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</si>
  <si>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</si>
  <si>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</si>
  <si>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</si>
  <si>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</si>
  <si>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</si>
  <si>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</si>
  <si>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</si>
  <si>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</si>
  <si>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</si>
  <si>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</si>
  <si>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</si>
  <si>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</si>
  <si>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</si>
  <si>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</si>
  <si>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</si>
  <si>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</si>
  <si>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</si>
  <si>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</si>
  <si>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</si>
  <si>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</si>
  <si>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</si>
  <si>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</si>
  <si>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</si>
  <si>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</si>
  <si>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</si>
  <si>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</si>
  <si>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</si>
  <si>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</si>
  <si>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</si>
  <si>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</si>
  <si>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</si>
  <si>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</si>
  <si>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</si>
  <si>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</si>
  <si>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</si>
  <si>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</si>
  <si>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</si>
  <si>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</si>
  <si>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</si>
  <si>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</si>
  <si>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</si>
  <si>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</si>
  <si>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</si>
  <si>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</si>
  <si>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</si>
  <si>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</si>
  <si>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</si>
  <si>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</si>
  <si>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</si>
  <si>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</si>
  <si>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</si>
  <si>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</si>
  <si>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</si>
  <si>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</si>
  <si>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</si>
  <si>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</si>
  <si>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</si>
  <si>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</si>
  <si>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</si>
  <si>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</si>
  <si>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</si>
  <si>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</si>
  <si>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</si>
  <si>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</si>
  <si>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</si>
  <si>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</si>
  <si>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</si>
  <si>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</si>
  <si>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</si>
  <si>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</si>
  <si>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</si>
  <si>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</si>
  <si>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</si>
  <si>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</si>
  <si>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</si>
  <si>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</si>
  <si>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</si>
  <si>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</si>
  <si>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</si>
  <si>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</si>
  <si>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</si>
  <si>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</si>
  <si>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</si>
  <si>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</si>
  <si>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</si>
  <si>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</si>
  <si>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</si>
  <si>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</si>
  <si>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</si>
  <si>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</si>
  <si>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</si>
  <si>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</si>
  <si>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</si>
  <si>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</si>
  <si>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</si>
  <si>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</si>
  <si>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</si>
  <si>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</si>
  <si>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</si>
  <si>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</si>
  <si>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</si>
  <si>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</si>
  <si>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</si>
  <si>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</si>
  <si>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</si>
  <si>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</si>
  <si>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</si>
  <si>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</si>
  <si>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</si>
  <si>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</si>
  <si>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</si>
  <si>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</si>
  <si>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</si>
  <si>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</si>
  <si>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</si>
  <si>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</si>
  <si>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</si>
  <si>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</si>
  <si>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</si>
  <si>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</si>
  <si>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</si>
  <si>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</si>
  <si>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</si>
  <si>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</si>
  <si>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</si>
  <si>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</si>
  <si>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</si>
  <si>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</si>
  <si>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</si>
  <si>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</si>
  <si>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</si>
  <si>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</si>
  <si>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</si>
  <si>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</si>
  <si>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</si>
  <si>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</si>
  <si>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</si>
  <si>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</si>
  <si>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</si>
  <si>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</si>
  <si>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</si>
  <si>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</si>
  <si>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</si>
  <si>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</si>
  <si>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</si>
  <si>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</si>
  <si>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</si>
  <si>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</si>
  <si>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</si>
  <si>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</si>
  <si>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</si>
  <si>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</si>
  <si>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</si>
  <si>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</si>
  <si>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</si>
  <si>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</si>
  <si>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</si>
  <si>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</si>
  <si>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</si>
  <si>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</si>
  <si>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</si>
  <si>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</si>
  <si>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</si>
  <si>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</si>
  <si>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</si>
  <si>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</si>
  <si>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</si>
  <si>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</si>
  <si>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</si>
  <si>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</si>
  <si>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</si>
  <si>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</si>
  <si>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</si>
  <si>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</si>
  <si>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</si>
  <si>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</si>
  <si>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</si>
  <si>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</si>
  <si>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</si>
  <si>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</si>
  <si>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</si>
  <si>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</si>
  <si>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</si>
  <si>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</si>
  <si>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</si>
  <si>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</si>
  <si>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</si>
  <si>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</si>
  <si>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</si>
  <si>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</si>
  <si>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</si>
  <si>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</si>
  <si>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</si>
  <si>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</si>
  <si>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</si>
  <si>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</si>
  <si>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</si>
  <si>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</si>
  <si>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</si>
  <si>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</si>
  <si>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</si>
  <si>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</si>
  <si>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</si>
  <si>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</si>
  <si>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</si>
  <si>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</si>
  <si>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</si>
  <si>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</si>
  <si>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</si>
  <si>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</si>
  <si>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</si>
  <si>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</si>
  <si>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</si>
  <si>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</si>
  <si>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</si>
  <si>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</si>
  <si>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</si>
  <si>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</si>
  <si>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</si>
  <si>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</si>
  <si>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</si>
  <si>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</si>
  <si>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</si>
  <si>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</si>
  <si>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</si>
  <si>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</si>
  <si>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</si>
  <si>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</si>
  <si>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</si>
  <si>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</si>
  <si>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</si>
  <si>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</si>
  <si>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</si>
  <si>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</si>
  <si>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</si>
  <si>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</si>
  <si>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</si>
  <si>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</si>
  <si>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</si>
  <si>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</si>
  <si>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</si>
  <si>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</si>
  <si>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</si>
  <si>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</si>
  <si>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</si>
  <si>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</si>
  <si>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</si>
  <si>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</si>
  <si>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</si>
  <si>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</si>
  <si>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</si>
  <si>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</si>
  <si>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</si>
  <si>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</si>
  <si>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</si>
  <si>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</si>
  <si>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</si>
  <si>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</si>
  <si>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</si>
  <si>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</si>
  <si>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</si>
  <si>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</si>
  <si>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</si>
  <si>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</si>
  <si>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</si>
  <si>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</si>
  <si>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</si>
  <si>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</si>
  <si>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</si>
  <si>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</si>
  <si>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</si>
  <si>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</si>
  <si>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</si>
  <si>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</si>
  <si>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</si>
  <si>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</si>
  <si>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</si>
  <si>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</si>
  <si>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</si>
  <si>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</si>
  <si>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</si>
  <si>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</si>
  <si>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</si>
  <si>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</si>
  <si>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</si>
  <si>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</si>
  <si>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</si>
  <si>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</si>
  <si>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</si>
  <si>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</si>
  <si>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</si>
  <si>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</si>
  <si>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</si>
  <si>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</si>
  <si>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</si>
  <si>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</si>
  <si>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</si>
  <si>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</si>
  <si>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</si>
  <si>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</si>
  <si>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</si>
  <si>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</si>
  <si>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</si>
  <si>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</si>
  <si>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</si>
  <si>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</si>
  <si>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</si>
  <si>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</si>
  <si>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</si>
  <si>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</si>
  <si>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</si>
  <si>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</si>
  <si>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</si>
  <si>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</si>
  <si>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</si>
  <si>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</si>
  <si>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</si>
  <si>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</si>
  <si>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</si>
  <si>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</si>
  <si>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</si>
  <si>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</si>
  <si>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</si>
  <si>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</si>
  <si>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</si>
  <si>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</si>
  <si>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</si>
  <si>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</si>
  <si>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</si>
  <si>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</si>
  <si>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</si>
  <si>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</si>
  <si>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</si>
  <si>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</si>
  <si>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</si>
  <si>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</si>
  <si>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</si>
  <si>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</si>
  <si>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</si>
  <si>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</si>
  <si>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</si>
  <si>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</si>
  <si>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</si>
  <si>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</si>
  <si>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</si>
  <si>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</si>
  <si>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</si>
  <si>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</si>
  <si>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</si>
  <si>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</si>
  <si>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</si>
  <si>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</si>
  <si>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</si>
  <si>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</si>
  <si>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</si>
  <si>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</si>
  <si>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</si>
  <si>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</si>
  <si>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</si>
  <si>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</si>
  <si>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</si>
  <si>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</si>
  <si>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</si>
  <si>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</si>
  <si>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</si>
  <si>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</si>
  <si>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</si>
  <si>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</si>
  <si>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</si>
  <si>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</si>
  <si>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</si>
  <si>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</si>
  <si>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</si>
  <si>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</si>
  <si>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</si>
  <si>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</si>
  <si>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</si>
  <si>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</si>
  <si>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</si>
  <si>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</si>
  <si>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</si>
  <si>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</si>
  <si>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</si>
  <si>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</si>
  <si>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</si>
  <si>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</si>
  <si>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</si>
  <si>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</si>
  <si>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</si>
  <si>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</si>
  <si>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</si>
  <si>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</si>
  <si>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</si>
  <si>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</si>
  <si>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</si>
  <si>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</si>
  <si>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</si>
  <si>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</si>
  <si>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</si>
  <si>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</si>
  <si>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</si>
  <si>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</si>
  <si>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</si>
  <si>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</si>
  <si>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</si>
  <si>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</si>
  <si>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</si>
  <si>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</si>
  <si>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</si>
  <si>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</si>
  <si>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</si>
  <si>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</si>
  <si>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</si>
  <si>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</si>
  <si>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</si>
  <si>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</si>
  <si>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</si>
  <si>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</si>
  <si>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</si>
  <si>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</si>
  <si>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</si>
  <si>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</si>
  <si>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</si>
  <si>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</si>
  <si>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</si>
  <si>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</si>
  <si>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</si>
  <si>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</si>
  <si>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</si>
  <si>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</si>
  <si>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</si>
  <si>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</si>
  <si>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</si>
  <si>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</si>
  <si>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</si>
  <si>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</si>
  <si>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</si>
  <si>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</si>
  <si>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</si>
  <si>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</si>
  <si>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</si>
  <si>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</si>
  <si>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</si>
  <si>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</si>
  <si>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</si>
  <si>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</si>
  <si>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</si>
  <si>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</si>
  <si>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</si>
  <si>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</si>
  <si>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</si>
  <si>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</si>
  <si>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</si>
  <si>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</si>
  <si>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</si>
  <si>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</si>
  <si>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</si>
  <si>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</si>
  <si>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</si>
  <si>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</si>
  <si>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</si>
  <si>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</si>
  <si>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</si>
  <si>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</si>
  <si>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</si>
  <si>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</si>
  <si>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</si>
  <si>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</si>
  <si>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</si>
  <si>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</si>
  <si>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</si>
  <si>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</si>
  <si>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</si>
  <si>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</si>
  <si>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</si>
  <si>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</si>
  <si>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</si>
  <si>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</si>
  <si>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</si>
  <si>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</si>
  <si>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</si>
  <si>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</si>
  <si>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</si>
  <si>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</si>
  <si>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</si>
  <si>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</si>
  <si>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</si>
  <si>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</si>
  <si>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</si>
  <si>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</si>
  <si>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</si>
  <si>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</si>
  <si>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</si>
  <si>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</si>
  <si>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</si>
  <si>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</si>
  <si>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</si>
  <si>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</si>
  <si>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</si>
  <si>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</si>
  <si>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</si>
  <si>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</si>
  <si>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</si>
  <si>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</si>
  <si>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</si>
  <si>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</si>
  <si>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</si>
  <si>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</si>
  <si>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</si>
  <si>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</si>
  <si>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</si>
  <si>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</si>
  <si>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</si>
  <si>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</si>
  <si>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</si>
  <si>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</si>
  <si>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</si>
  <si>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</si>
  <si>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</si>
  <si>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</si>
  <si>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</si>
  <si>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</si>
  <si>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</si>
  <si>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</si>
  <si>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</si>
  <si>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</si>
  <si>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</si>
  <si>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</si>
  <si>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</si>
  <si>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</si>
  <si>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</si>
  <si>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</si>
  <si>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</si>
  <si>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</si>
  <si>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</si>
  <si>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</si>
  <si>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</si>
  <si>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</si>
  <si>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</si>
  <si>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</si>
  <si>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</si>
  <si>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</si>
  <si>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</si>
  <si>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</si>
  <si>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</si>
  <si>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</si>
  <si>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</si>
  <si>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</si>
  <si>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</si>
  <si>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</si>
  <si>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</si>
  <si>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</si>
  <si>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</si>
  <si>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</si>
  <si>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</si>
  <si>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</si>
  <si>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</si>
  <si>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</si>
  <si>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</si>
  <si>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</si>
  <si>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</si>
  <si>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</si>
  <si>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</si>
  <si>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</si>
  <si>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</si>
  <si>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</si>
  <si>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</si>
  <si>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</si>
  <si>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</si>
  <si>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</si>
  <si>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</si>
  <si>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</si>
  <si>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</si>
  <si>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</si>
  <si>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</si>
  <si>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</si>
  <si>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</si>
  <si>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</si>
  <si>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</si>
  <si>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</si>
  <si>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</si>
  <si>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</si>
  <si>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</si>
  <si>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</si>
  <si>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</si>
  <si>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</si>
  <si>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</si>
  <si>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</si>
  <si>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</si>
  <si>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</si>
  <si>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</si>
  <si>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</si>
  <si>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</si>
  <si>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</si>
  <si>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</si>
  <si>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</si>
  <si>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</si>
  <si>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</si>
  <si>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</si>
  <si>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</si>
  <si>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</si>
  <si>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</si>
  <si>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</si>
  <si>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</si>
  <si>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</si>
  <si>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</si>
  <si>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</si>
  <si>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</si>
  <si>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</si>
  <si>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</si>
  <si>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</si>
  <si>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</si>
  <si>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</si>
  <si>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</si>
  <si>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</si>
  <si>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</si>
  <si>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</si>
  <si>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</si>
  <si>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</si>
  <si>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</si>
  <si>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</si>
  <si>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</si>
  <si>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</si>
  <si>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</si>
  <si>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</si>
  <si>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</si>
  <si>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</si>
  <si>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</si>
  <si>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</si>
  <si>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</si>
  <si>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</si>
  <si>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</si>
  <si>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</si>
  <si>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</si>
  <si>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</si>
  <si>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</si>
  <si>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</si>
  <si>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</si>
  <si>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</si>
  <si>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</si>
  <si>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</si>
  <si>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</si>
  <si>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</si>
  <si>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</si>
  <si>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</si>
  <si>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</si>
  <si>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</si>
  <si>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</si>
  <si>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</si>
  <si>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</si>
  <si>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</si>
  <si>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</si>
  <si>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</si>
  <si>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</si>
  <si>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</si>
  <si>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</si>
  <si>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</si>
  <si>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</si>
  <si>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</si>
  <si>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</si>
  <si>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</si>
  <si>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</si>
  <si>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</si>
  <si>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</si>
  <si>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</si>
  <si>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</si>
  <si>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</si>
  <si>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</si>
  <si>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</si>
  <si>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</si>
  <si>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</si>
  <si>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</si>
  <si>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</si>
  <si>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</si>
  <si>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</si>
  <si>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</si>
  <si>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</si>
  <si>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</si>
  <si>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</si>
  <si>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</si>
  <si>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</si>
  <si>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</si>
  <si>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</si>
  <si>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</si>
  <si>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</si>
  <si>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</si>
  <si>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</si>
  <si>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</si>
  <si>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</si>
  <si>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</si>
  <si>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</si>
  <si>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</si>
  <si>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</si>
  <si>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</si>
  <si>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</si>
  <si>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</si>
  <si>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</si>
  <si>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</si>
  <si>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</si>
  <si>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</si>
  <si>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</si>
  <si>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</si>
  <si>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</si>
  <si>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</si>
  <si>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</si>
  <si>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</si>
  <si>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</si>
  <si>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</si>
  <si>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</si>
  <si>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</si>
  <si>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</si>
  <si>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</si>
  <si>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</si>
  <si>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</si>
  <si>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</si>
  <si>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</si>
  <si>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</si>
  <si>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</si>
  <si>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</si>
  <si>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</si>
  <si>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</si>
  <si>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</si>
  <si>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</si>
  <si>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</si>
  <si>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</si>
  <si>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</si>
  <si>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</si>
  <si>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</si>
  <si>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</si>
  <si>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</si>
  <si>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</si>
  <si>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</si>
  <si>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</si>
  <si>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</si>
  <si>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</si>
  <si>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</si>
  <si>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</si>
  <si>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</si>
  <si>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</si>
  <si>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</si>
  <si>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</si>
  <si>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</si>
  <si>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</si>
  <si>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</si>
  <si>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</si>
  <si>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</si>
  <si>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</si>
  <si>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</si>
  <si>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</si>
  <si>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</si>
  <si>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</si>
  <si>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</si>
  <si>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</si>
  <si>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</si>
  <si>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</si>
  <si>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</si>
  <si>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</si>
  <si>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</si>
  <si>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</si>
  <si>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</si>
  <si>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</si>
  <si>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</si>
  <si>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</si>
  <si>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</si>
  <si>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</si>
  <si>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</si>
  <si>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</si>
  <si>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</si>
  <si>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</si>
  <si>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</si>
  <si>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</si>
  <si>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</si>
  <si>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</si>
  <si>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</si>
  <si>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</si>
  <si>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</si>
  <si>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</si>
  <si>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</si>
  <si>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</si>
  <si>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</si>
  <si>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</si>
  <si>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</si>
  <si>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</si>
  <si>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</si>
  <si>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</si>
  <si>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</si>
  <si>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</si>
  <si>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</si>
  <si>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</si>
  <si>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</si>
  <si>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</si>
  <si>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</si>
  <si>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</si>
  <si>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</si>
  <si>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</si>
  <si>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</si>
  <si>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</si>
  <si>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</si>
  <si>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</si>
  <si>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</si>
  <si>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</si>
  <si>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</si>
  <si>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</si>
  <si>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</si>
  <si>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</si>
  <si>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</si>
  <si>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</si>
  <si>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</si>
  <si>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</si>
  <si>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</si>
  <si>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</si>
  <si>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</si>
  <si>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</si>
  <si>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</si>
  <si>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</si>
  <si>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</si>
  <si>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</si>
  <si>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</si>
  <si>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</si>
  <si>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</si>
  <si>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</si>
  <si>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</si>
  <si>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</si>
  <si>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</si>
  <si>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</si>
  <si>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</si>
  <si>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</si>
  <si>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</si>
  <si>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</si>
  <si>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</si>
  <si>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</si>
  <si>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</si>
  <si>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</si>
  <si>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</si>
  <si>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</si>
  <si>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</si>
  <si>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</si>
  <si>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</si>
  <si>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</si>
  <si>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</si>
  <si>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</si>
  <si>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</si>
  <si>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</si>
  <si>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</si>
  <si>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</si>
  <si>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</si>
  <si>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</si>
  <si>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</si>
  <si>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</si>
  <si>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</si>
  <si>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</si>
  <si>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</si>
  <si>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</si>
  <si>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</si>
  <si>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</si>
  <si>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</si>
  <si>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</si>
  <si>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</si>
  <si>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</si>
  <si>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</si>
  <si>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</si>
  <si>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</si>
  <si>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</si>
  <si>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</si>
  <si>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</si>
  <si>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</si>
  <si>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</si>
  <si>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</si>
  <si>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</si>
  <si>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</si>
  <si>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</si>
  <si>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</si>
  <si>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</si>
  <si>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</si>
  <si>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</si>
  <si>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</si>
  <si>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</si>
  <si>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</si>
  <si>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</si>
  <si>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</si>
  <si>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</si>
  <si>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</si>
  <si>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</si>
  <si>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</si>
  <si>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</si>
  <si>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</si>
  <si>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</si>
  <si>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</si>
  <si>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</si>
  <si>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</si>
  <si>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</si>
  <si>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</si>
  <si>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</si>
  <si>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</si>
  <si>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</si>
  <si>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</si>
  <si>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</si>
  <si>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</si>
  <si>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</si>
  <si>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</si>
  <si>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</si>
  <si>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</si>
  <si>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</si>
  <si>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</si>
  <si>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</si>
  <si>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</si>
  <si>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</si>
  <si>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</si>
  <si>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</si>
  <si>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</si>
  <si>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</si>
  <si>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</si>
  <si>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</si>
  <si>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</si>
  <si>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</si>
  <si>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</si>
  <si>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</si>
  <si>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</si>
  <si>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</si>
  <si>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</si>
  <si>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</si>
  <si>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</si>
  <si>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</si>
  <si>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</si>
  <si>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</si>
  <si>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</si>
  <si>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</si>
  <si>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</si>
  <si>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</si>
  <si>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</si>
  <si>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</si>
  <si>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</si>
  <si>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</si>
  <si>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</si>
  <si>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</si>
  <si>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</si>
  <si>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</si>
  <si>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</si>
  <si>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</si>
  <si>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</si>
  <si>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</si>
  <si>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</si>
  <si>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</si>
  <si>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</si>
  <si>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</si>
  <si>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</si>
  <si>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</si>
  <si>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</si>
  <si>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</si>
  <si>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</si>
  <si>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</si>
  <si>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</si>
  <si>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</si>
  <si>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</si>
  <si>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</si>
  <si>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</si>
  <si>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</si>
  <si>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</si>
  <si>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</si>
  <si>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</si>
  <si>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</si>
  <si>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</si>
  <si>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</si>
  <si>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</si>
  <si>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</si>
  <si>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</si>
  <si>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</si>
  <si>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</si>
  <si>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</si>
  <si>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</si>
  <si>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</si>
  <si>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</si>
  <si>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</si>
  <si>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</si>
  <si>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</si>
  <si>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</si>
  <si>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</si>
  <si>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</si>
  <si>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</si>
  <si>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</si>
  <si>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</si>
  <si>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</si>
  <si>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</si>
  <si>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</si>
  <si>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</si>
  <si>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</si>
  <si>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</si>
  <si>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</si>
  <si>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</si>
  <si>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</si>
  <si>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</si>
  <si>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</si>
  <si>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</si>
  <si>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</si>
  <si>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</si>
  <si>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</si>
  <si>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</si>
  <si>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</si>
  <si>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</si>
  <si>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</si>
  <si>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</si>
  <si>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</si>
  <si>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</si>
  <si>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</si>
  <si>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</si>
  <si>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</si>
  <si>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</si>
  <si>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</si>
  <si>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</si>
  <si>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</si>
  <si>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</si>
  <si>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</si>
  <si>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</si>
  <si>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</si>
  <si>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</si>
  <si>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</si>
  <si>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</si>
  <si>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</si>
  <si>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</si>
  <si>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</si>
  <si>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</si>
  <si>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</si>
  <si>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</si>
  <si>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</si>
  <si>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</si>
  <si>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</si>
  <si>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</si>
  <si>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</si>
  <si>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</si>
  <si>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</si>
  <si>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</si>
  <si>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</si>
  <si>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</si>
  <si>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</si>
  <si>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</si>
  <si>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</si>
  <si>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</si>
  <si>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</si>
  <si>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</si>
  <si>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</si>
  <si>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</si>
  <si>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</si>
  <si>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</si>
  <si>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</si>
  <si>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</si>
  <si>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</si>
  <si>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</si>
  <si>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</si>
  <si>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</si>
  <si>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</si>
  <si>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</si>
  <si>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</si>
  <si>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</si>
  <si>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</si>
  <si>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</si>
  <si>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</si>
  <si>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</si>
  <si>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</si>
  <si>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</si>
  <si>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</si>
  <si>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</si>
  <si>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</si>
  <si>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</si>
  <si>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</si>
  <si>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</si>
  <si>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</si>
  <si>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</si>
  <si>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</si>
  <si>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</si>
  <si>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</si>
  <si>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</si>
  <si>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</si>
  <si>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</si>
  <si>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</si>
  <si>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</si>
  <si>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</si>
  <si>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</si>
  <si>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</si>
  <si>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</si>
  <si>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</si>
  <si>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</si>
  <si>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</si>
  <si>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</si>
  <si>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</si>
  <si>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</si>
  <si>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</si>
  <si>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</si>
  <si>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</si>
  <si>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</si>
  <si>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</si>
  <si>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</si>
  <si>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</si>
  <si>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</si>
  <si>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</si>
  <si>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</si>
  <si>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</si>
  <si>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</si>
  <si>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</si>
  <si>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</si>
  <si>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</si>
  <si>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</si>
  <si>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</si>
  <si>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</si>
  <si>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</si>
  <si>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</si>
  <si>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</si>
  <si>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</si>
  <si>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</si>
  <si>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</si>
  <si>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</si>
  <si>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</si>
  <si>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</si>
  <si>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</si>
  <si>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</si>
  <si>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</si>
  <si>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</si>
  <si>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</si>
  <si>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</si>
  <si>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</si>
  <si>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</si>
  <si>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</si>
  <si>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</si>
  <si>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</si>
  <si>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</si>
  <si>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</si>
  <si>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</si>
  <si>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</si>
  <si>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</si>
  <si>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</si>
  <si>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</si>
  <si>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</si>
  <si>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</si>
  <si>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</si>
  <si>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</si>
  <si>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</si>
  <si>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</si>
  <si>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</si>
  <si>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</si>
  <si>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</si>
  <si>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</si>
  <si>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</si>
  <si>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</si>
  <si>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</si>
  <si>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</si>
  <si>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</si>
  <si>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</si>
  <si>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</si>
  <si>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</si>
  <si>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</si>
  <si>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</si>
  <si>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</si>
  <si>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</si>
  <si>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</si>
  <si>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</si>
  <si>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</si>
  <si>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</si>
  <si>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</si>
  <si>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</si>
  <si>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</si>
  <si>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</si>
  <si>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</si>
  <si>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</si>
  <si>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</si>
  <si>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</si>
  <si>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</si>
  <si>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</si>
  <si>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</si>
  <si>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</si>
  <si>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</si>
  <si>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</si>
  <si>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</si>
  <si>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</si>
  <si>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</si>
  <si>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</si>
  <si>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</si>
  <si>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</si>
  <si>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</si>
  <si>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</si>
  <si>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</si>
  <si>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</si>
  <si>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</si>
  <si>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</si>
  <si>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</si>
  <si>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</si>
  <si>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</si>
  <si>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</si>
  <si>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</si>
  <si>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</si>
  <si>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</si>
  <si>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</si>
  <si>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</si>
  <si>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</si>
  <si>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</si>
  <si>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</si>
  <si>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</si>
  <si>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</si>
  <si>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</si>
  <si>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</si>
  <si>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</si>
  <si>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</si>
  <si>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</si>
  <si>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</si>
  <si>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</si>
  <si>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</si>
  <si>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</si>
  <si>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</si>
  <si>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</si>
  <si>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</si>
  <si>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</si>
  <si>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</si>
  <si>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</si>
  <si>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</si>
  <si>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</si>
  <si>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</si>
  <si>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</si>
  <si>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</si>
  <si>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</si>
  <si>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</si>
  <si>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</si>
  <si>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</si>
  <si>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</si>
  <si>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</si>
  <si>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</si>
  <si>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</si>
  <si>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</si>
  <si>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</si>
  <si>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</si>
  <si>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</si>
  <si>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</si>
  <si>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</si>
  <si>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</si>
  <si>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</si>
  <si>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</si>
  <si>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</si>
  <si>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</si>
  <si>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</si>
  <si>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</si>
  <si>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</si>
  <si>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</si>
  <si>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</si>
  <si>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</si>
  <si>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</si>
  <si>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</si>
  <si>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</si>
  <si>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</si>
  <si>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</si>
  <si>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</si>
  <si>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</si>
  <si>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</si>
  <si>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</si>
  <si>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</si>
  <si>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</si>
  <si>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</si>
  <si>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</si>
  <si>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</si>
  <si>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</si>
  <si>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</si>
  <si>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</si>
  <si>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</si>
  <si>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</si>
  <si>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</si>
  <si>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</si>
  <si>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</si>
  <si>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</si>
  <si>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</si>
  <si>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</si>
  <si>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</si>
  <si>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</si>
  <si>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</si>
  <si>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</si>
  <si>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</si>
  <si>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</si>
  <si>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</si>
  <si>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</si>
  <si>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</si>
  <si>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</si>
  <si>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</si>
  <si>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</si>
  <si>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</si>
  <si>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</si>
  <si>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</si>
  <si>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</si>
  <si>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</si>
  <si>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</si>
  <si>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</si>
  <si>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</si>
  <si>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</si>
  <si>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</si>
  <si>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</si>
  <si>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</si>
  <si>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</si>
  <si>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</si>
  <si>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</si>
  <si>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</si>
  <si>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</si>
  <si>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</si>
  <si>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</si>
  <si>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</si>
  <si>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</si>
  <si>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</si>
  <si>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</si>
  <si>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</si>
  <si>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</si>
  <si>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</si>
  <si>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</si>
  <si>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</si>
  <si>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</si>
  <si>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</si>
  <si>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</si>
  <si>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</si>
  <si>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</si>
  <si>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</si>
  <si>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</si>
  <si>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</si>
  <si>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</si>
  <si>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</si>
  <si>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</si>
  <si>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</si>
  <si>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</si>
  <si>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</si>
  <si>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</si>
  <si>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</si>
  <si>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</si>
  <si>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</si>
  <si>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</si>
  <si>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</si>
  <si>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</si>
  <si>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</si>
  <si>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</si>
  <si>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</si>
  <si>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</si>
  <si>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</si>
  <si>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</si>
  <si>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</si>
  <si>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</si>
  <si>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</si>
  <si>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</si>
  <si>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</si>
  <si>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</si>
  <si>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</si>
  <si>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</si>
  <si>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</si>
  <si>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</si>
  <si>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</si>
  <si>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</si>
  <si>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</si>
  <si>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</si>
  <si>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</si>
  <si>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</si>
  <si>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</si>
  <si>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</si>
  <si>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</si>
  <si>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</si>
  <si>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</si>
  <si>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</si>
  <si>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</si>
  <si>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</si>
  <si>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</si>
  <si>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</si>
  <si>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</si>
  <si>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</si>
  <si>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</si>
  <si>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</si>
  <si>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</si>
  <si>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</si>
  <si>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</si>
  <si>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</si>
  <si>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</si>
  <si>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</si>
  <si>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</si>
  <si>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</si>
  <si>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</si>
  <si>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</si>
  <si>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</si>
  <si>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</si>
  <si>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</si>
  <si>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</si>
  <si>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</si>
  <si>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</si>
  <si>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</si>
  <si>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</si>
  <si>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</si>
  <si>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</si>
  <si>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</si>
  <si>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</si>
  <si>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</si>
  <si>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</si>
  <si>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</si>
  <si>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</si>
  <si>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</si>
  <si>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</si>
  <si>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</si>
  <si>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</si>
  <si>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</si>
  <si>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</si>
  <si>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</si>
  <si>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</si>
  <si>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</si>
  <si>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</si>
  <si>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</si>
  <si>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</si>
  <si>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</si>
  <si>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</si>
  <si>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</si>
  <si>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</si>
  <si>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</si>
  <si>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</si>
  <si>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</si>
  <si>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</si>
  <si>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</si>
  <si>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</si>
  <si>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</si>
  <si>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</si>
  <si>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</si>
  <si>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</si>
  <si>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</si>
  <si>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</si>
  <si>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</si>
  <si>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</si>
  <si>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</si>
  <si>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</si>
  <si>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</si>
  <si>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</si>
  <si>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</si>
  <si>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</si>
  <si>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</si>
  <si>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</si>
  <si>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</si>
  <si>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</si>
  <si>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</si>
  <si>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</si>
  <si>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</si>
  <si>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</si>
  <si>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</si>
  <si>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</si>
  <si>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</si>
  <si>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</si>
  <si>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</si>
  <si>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</si>
  <si>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</si>
  <si>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</si>
  <si>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</si>
  <si>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</si>
  <si>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</si>
  <si>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</si>
  <si>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</si>
  <si>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</si>
  <si>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</si>
  <si>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</si>
  <si>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</si>
  <si>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</si>
  <si>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</si>
  <si>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</si>
  <si>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</si>
  <si>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</si>
  <si>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</si>
  <si>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</si>
  <si>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</si>
  <si>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</si>
  <si>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</si>
  <si>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</si>
  <si>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</si>
  <si>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</si>
  <si>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</si>
  <si>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</si>
  <si>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</si>
  <si>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</si>
  <si>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</si>
  <si>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</si>
  <si>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</si>
  <si>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</si>
  <si>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</si>
  <si>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</si>
  <si>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</si>
  <si>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</si>
  <si>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</si>
  <si>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</si>
  <si>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</si>
  <si>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</si>
  <si>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</si>
  <si>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</si>
  <si>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</si>
  <si>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</si>
  <si>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</si>
  <si>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</si>
  <si>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</si>
  <si>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</si>
  <si>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</si>
  <si>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</si>
  <si>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</si>
  <si>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</si>
  <si>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</si>
  <si>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</si>
  <si>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</si>
  <si>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</si>
  <si>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</si>
  <si>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</si>
  <si>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</si>
  <si>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</si>
  <si>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</si>
  <si>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</si>
  <si>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</si>
  <si>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</si>
  <si>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</si>
  <si>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</si>
  <si>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</si>
  <si>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</si>
  <si>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</si>
  <si>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</si>
  <si>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</si>
  <si>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</si>
  <si>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</si>
  <si>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</si>
  <si>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</si>
  <si>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</si>
  <si>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</si>
  <si>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</si>
  <si>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</si>
  <si>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</si>
  <si>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</si>
  <si>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</si>
  <si>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</si>
  <si>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</si>
  <si>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</si>
  <si>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</si>
  <si>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</si>
  <si>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</si>
  <si>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</si>
  <si>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</si>
  <si>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</si>
  <si>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</si>
  <si>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</si>
  <si>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</si>
  <si>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</si>
  <si>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</si>
  <si>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</si>
  <si>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</si>
  <si>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</si>
  <si>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</si>
  <si>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</si>
  <si>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</si>
  <si>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</si>
  <si>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</si>
  <si>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</si>
  <si>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</si>
  <si>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</si>
  <si>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</si>
  <si>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</si>
  <si>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</si>
  <si>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</si>
  <si>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</si>
  <si>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</si>
  <si>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</si>
  <si>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</si>
  <si>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</si>
  <si>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</si>
  <si>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</si>
  <si>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</si>
  <si>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</si>
  <si>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</si>
  <si>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</si>
  <si>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</si>
  <si>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</si>
  <si>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</si>
  <si>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</si>
  <si>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</si>
  <si>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</si>
  <si>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</si>
  <si>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</si>
  <si>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</si>
  <si>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</si>
  <si>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</si>
  <si>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</si>
  <si>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</si>
  <si>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</si>
  <si>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</si>
  <si>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</si>
  <si>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</si>
  <si>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</si>
  <si>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</si>
  <si>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</si>
  <si>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</si>
  <si>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</si>
  <si>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</si>
  <si>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</si>
  <si>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</si>
  <si>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</si>
  <si>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</si>
  <si>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</si>
  <si>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</si>
  <si>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</si>
  <si>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</si>
  <si>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</si>
  <si>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</si>
  <si>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</si>
  <si>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</si>
  <si>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</si>
  <si>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</si>
  <si>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</si>
  <si>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</si>
  <si>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</si>
  <si>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</si>
  <si>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</si>
  <si>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</si>
  <si>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</si>
  <si>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</si>
  <si>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</si>
  <si>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</si>
  <si>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</si>
  <si>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</si>
  <si>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</si>
  <si>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</si>
  <si>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</si>
  <si>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</si>
  <si>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</si>
  <si>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</si>
  <si>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</si>
  <si>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</si>
  <si>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</si>
  <si>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</si>
  <si>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</si>
  <si>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</si>
  <si>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</si>
  <si>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</si>
  <si>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</si>
  <si>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</si>
  <si>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</si>
  <si>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</si>
  <si>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</si>
  <si>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</si>
  <si>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</si>
  <si>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</si>
  <si>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</si>
  <si>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</si>
  <si>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</si>
  <si>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</si>
  <si>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</si>
  <si>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</si>
  <si>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</si>
  <si>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</si>
  <si>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</si>
  <si>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</si>
  <si>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</si>
  <si>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</si>
  <si>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</si>
  <si>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</si>
  <si>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</si>
  <si>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</si>
  <si>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</si>
  <si>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</si>
  <si>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</si>
  <si>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</si>
  <si>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</si>
  <si>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</si>
  <si>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</si>
  <si>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</si>
  <si>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</si>
  <si>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</si>
  <si>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</si>
  <si>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</si>
  <si>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</si>
  <si>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</si>
  <si>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</si>
  <si>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</si>
  <si>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</si>
  <si>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</si>
  <si>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</si>
  <si>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</si>
  <si>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</si>
  <si>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</si>
  <si>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</si>
  <si>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</si>
  <si>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</si>
  <si>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</si>
  <si>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</si>
  <si>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</si>
  <si>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</si>
  <si>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</si>
  <si>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</si>
  <si>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</si>
  <si>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</si>
  <si>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</si>
  <si>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</si>
  <si>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</si>
  <si>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</si>
  <si>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</si>
  <si>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</si>
  <si>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</si>
  <si>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</si>
  <si>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</si>
  <si>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</si>
  <si>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</si>
  <si>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</si>
  <si>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</si>
  <si>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</si>
  <si>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</si>
  <si>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</si>
  <si>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</si>
  <si>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</si>
  <si>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</si>
  <si>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</si>
  <si>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</si>
  <si>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</si>
  <si>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</si>
  <si>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</si>
  <si>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</si>
  <si>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</si>
  <si>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</si>
  <si>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</si>
  <si>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</si>
  <si>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</si>
  <si>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</si>
  <si>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</si>
  <si>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</si>
  <si>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</si>
  <si>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</si>
  <si>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</si>
  <si>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</si>
  <si>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</si>
  <si>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</si>
  <si>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</si>
  <si>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</si>
  <si>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</si>
  <si>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</si>
  <si>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</si>
  <si>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</si>
  <si>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</si>
  <si>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</si>
  <si>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</si>
  <si>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</si>
  <si>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</si>
  <si>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</si>
  <si>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</si>
  <si>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</si>
  <si>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</si>
  <si>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</si>
  <si>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</si>
  <si>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</si>
  <si>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</si>
  <si>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</si>
  <si>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</si>
  <si>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</si>
  <si>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</si>
  <si>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</si>
  <si>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</si>
  <si>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</si>
  <si>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</si>
  <si>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</si>
  <si>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</si>
  <si>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</si>
  <si>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</si>
  <si>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</si>
  <si>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</si>
  <si>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</si>
  <si>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</si>
  <si>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</si>
  <si>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</si>
  <si>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</si>
  <si>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</si>
  <si>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</si>
  <si>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</si>
  <si>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</si>
  <si>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</si>
  <si>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</si>
  <si>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</si>
  <si>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</si>
  <si>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</si>
  <si>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</si>
  <si>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</si>
  <si>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</si>
  <si>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</si>
  <si>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</si>
  <si>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</si>
  <si>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</si>
  <si>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</si>
  <si>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</si>
  <si>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</si>
  <si>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</si>
  <si>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</si>
  <si>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</si>
  <si>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</si>
  <si>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</si>
  <si>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</si>
  <si>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</si>
  <si>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</si>
  <si>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</si>
  <si>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</si>
  <si>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</si>
  <si>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</si>
  <si>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</si>
  <si>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</si>
  <si>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</si>
  <si>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</si>
  <si>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</si>
  <si>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</si>
  <si>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</si>
  <si>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</si>
  <si>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</si>
  <si>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</si>
  <si>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</si>
  <si>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</si>
  <si>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</si>
  <si>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</si>
  <si>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</si>
  <si>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</si>
  <si>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</si>
  <si>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</si>
  <si>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</si>
  <si>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</si>
  <si>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</si>
  <si>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</si>
  <si>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</si>
  <si>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</si>
  <si>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</si>
  <si>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</si>
  <si>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</si>
  <si>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</si>
  <si>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</si>
  <si>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</si>
  <si>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</si>
  <si>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</si>
  <si>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</si>
  <si>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</si>
  <si>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</si>
  <si>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</si>
  <si>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</si>
  <si>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</si>
  <si>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</si>
  <si>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</si>
  <si>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</si>
  <si>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</si>
  <si>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</si>
  <si>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</si>
  <si>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</si>
  <si>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</si>
  <si>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</si>
  <si>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</si>
  <si>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</si>
  <si>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</si>
  <si>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</si>
  <si>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</si>
  <si>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</si>
  <si>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</si>
  <si>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</si>
  <si>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</si>
  <si>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</si>
  <si>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</si>
  <si>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</si>
  <si>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</si>
  <si>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</si>
  <si>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</si>
  <si>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</si>
  <si>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</si>
  <si>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</si>
  <si>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</si>
  <si>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</si>
  <si>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</si>
  <si>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</si>
  <si>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</si>
  <si>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</si>
  <si>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</si>
  <si>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</si>
  <si>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</si>
  <si>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</si>
  <si>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</si>
  <si>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</si>
  <si>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</si>
  <si>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</si>
  <si>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</si>
  <si>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</si>
  <si>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</si>
  <si>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</si>
  <si>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</si>
  <si>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</si>
  <si>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</si>
  <si>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</si>
  <si>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</si>
  <si>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</si>
  <si>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</si>
  <si>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</si>
  <si>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</si>
  <si>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</si>
  <si>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</si>
  <si>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</si>
  <si>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</si>
  <si>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</si>
  <si>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</si>
  <si>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</si>
  <si>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</si>
  <si>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</si>
  <si>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</si>
  <si>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</si>
  <si>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</si>
  <si>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</si>
  <si>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</si>
  <si>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</si>
  <si>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</si>
  <si>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</si>
  <si>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</si>
  <si>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</si>
  <si>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</si>
  <si>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</si>
  <si>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</si>
  <si>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</si>
  <si>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</si>
  <si>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</si>
  <si>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</si>
  <si>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</si>
  <si>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</si>
  <si>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</si>
  <si>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</si>
  <si>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</si>
  <si>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</si>
  <si>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</si>
  <si>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</si>
  <si>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</si>
  <si>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</si>
  <si>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</si>
  <si>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</si>
  <si>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</si>
  <si>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</si>
  <si>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</si>
  <si>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</si>
  <si>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</si>
  <si>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</si>
  <si>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</si>
  <si>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</si>
  <si>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</si>
  <si>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</si>
  <si>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</si>
  <si>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</si>
  <si>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</si>
  <si>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</si>
  <si>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</si>
  <si>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</si>
  <si>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</si>
  <si>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</si>
  <si>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</si>
  <si>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</si>
  <si>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</si>
  <si>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</si>
  <si>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</si>
  <si>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</si>
  <si>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</si>
  <si>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</si>
  <si>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</si>
  <si>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</si>
  <si>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</si>
  <si>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</si>
  <si>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</si>
  <si>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</si>
  <si>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</si>
  <si>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</si>
  <si>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</si>
  <si>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</si>
  <si>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</si>
  <si>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</si>
  <si>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</si>
  <si>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</si>
  <si>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</si>
  <si>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</si>
  <si>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</si>
  <si>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</si>
  <si>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</si>
  <si>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</si>
  <si>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</si>
  <si>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</si>
  <si>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</si>
  <si>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</si>
  <si>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</si>
  <si>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</si>
  <si>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</si>
  <si>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</si>
  <si>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</si>
  <si>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</si>
  <si>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</si>
  <si>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</si>
  <si>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</si>
  <si>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</si>
  <si>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</si>
  <si>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</si>
  <si>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</si>
  <si>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</si>
  <si>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</si>
  <si>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</si>
  <si>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</si>
  <si>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</si>
  <si>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</si>
  <si>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</si>
  <si>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</si>
  <si>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</si>
  <si>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</si>
  <si>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</si>
  <si>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</si>
  <si>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</si>
  <si>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</si>
  <si>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</si>
  <si>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</si>
  <si>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</si>
  <si>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</si>
  <si>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</si>
  <si>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</si>
  <si>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</si>
  <si>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</si>
  <si>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</si>
  <si>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</si>
  <si>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</si>
  <si>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</si>
  <si>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</si>
  <si>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</si>
  <si>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</si>
  <si>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</si>
  <si>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</si>
  <si>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</si>
  <si>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</si>
  <si>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</si>
  <si>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</si>
  <si>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</si>
  <si>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</si>
  <si>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</si>
  <si>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</si>
  <si>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</si>
  <si>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</si>
  <si>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</si>
  <si>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</si>
  <si>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</si>
  <si>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</si>
  <si>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</si>
  <si>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</si>
  <si>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</si>
  <si>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</si>
  <si>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</si>
  <si>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</si>
  <si>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</si>
  <si>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</si>
  <si>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</si>
  <si>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</si>
  <si>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</si>
  <si>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</si>
  <si>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</si>
  <si>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</si>
  <si>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</si>
  <si>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</si>
  <si>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</si>
  <si>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</si>
  <si>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</si>
  <si>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</si>
  <si>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</si>
  <si>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</si>
  <si>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</si>
  <si>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</si>
  <si>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</si>
  <si>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</si>
  <si>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</si>
  <si>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</si>
  <si>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</si>
  <si>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</si>
  <si>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</si>
  <si>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</si>
  <si>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</si>
  <si>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</si>
  <si>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</si>
  <si>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</si>
  <si>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</si>
  <si>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</si>
  <si>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</si>
  <si>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</si>
  <si>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</si>
  <si>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</si>
  <si>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</si>
  <si>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</si>
  <si>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</si>
  <si>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</si>
  <si>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</si>
  <si>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</si>
  <si>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</si>
  <si>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</si>
  <si>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</si>
  <si>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</si>
  <si>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</si>
  <si>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</si>
  <si>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</si>
  <si>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</si>
  <si>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</si>
  <si>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</si>
  <si>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</si>
  <si>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</si>
  <si>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</si>
  <si>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</si>
  <si>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</si>
  <si>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</si>
  <si>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</si>
  <si>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</si>
  <si>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</si>
  <si>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</si>
  <si>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</si>
  <si>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</si>
  <si>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</si>
  <si>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</si>
  <si>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</si>
  <si>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</si>
  <si>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</si>
  <si>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</si>
  <si>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</si>
  <si>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</si>
  <si>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</si>
  <si>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</si>
  <si>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</si>
  <si>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</si>
  <si>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</si>
  <si>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</si>
  <si>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</si>
  <si>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</si>
  <si>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</si>
  <si>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</si>
  <si>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</si>
  <si>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</si>
  <si>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</si>
  <si>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</si>
  <si>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</si>
  <si>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</si>
  <si>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</si>
  <si>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</si>
  <si>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</si>
  <si>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</si>
  <si>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</si>
  <si>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</si>
  <si>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</si>
  <si>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</si>
  <si>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</si>
  <si>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</si>
  <si>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</si>
  <si>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</si>
  <si>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</si>
  <si>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</si>
  <si>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</si>
  <si>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</si>
  <si>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</si>
  <si>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</si>
  <si>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</si>
  <si>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</si>
  <si>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</si>
  <si>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</si>
  <si>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</si>
  <si>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</si>
  <si>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</si>
  <si>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</si>
  <si>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</si>
  <si>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</si>
  <si>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</si>
  <si>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</si>
  <si>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</si>
  <si>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</si>
  <si>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</si>
  <si>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</si>
  <si>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</si>
  <si>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</si>
  <si>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</si>
  <si>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</si>
  <si>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</si>
  <si>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</si>
  <si>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</si>
  <si>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</si>
  <si>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</si>
  <si>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</si>
  <si>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</si>
  <si>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</si>
  <si>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</si>
  <si>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</si>
  <si>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</si>
  <si>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</si>
  <si>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</si>
  <si>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</si>
  <si>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</si>
  <si>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</si>
  <si>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</si>
  <si>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</si>
  <si>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</si>
  <si>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</si>
  <si>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</si>
  <si>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</si>
  <si>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</si>
  <si>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</si>
  <si>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</si>
  <si>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</si>
  <si>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</si>
  <si>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</si>
  <si>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</si>
  <si>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</si>
  <si>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</si>
  <si>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</si>
  <si>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</si>
  <si>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</si>
  <si>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</si>
  <si>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</si>
  <si>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</si>
  <si>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</si>
  <si>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</si>
  <si>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</si>
  <si>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</si>
  <si>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</si>
  <si>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</si>
  <si>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</si>
  <si>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</si>
  <si>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</si>
  <si>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</si>
  <si>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</si>
  <si>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</si>
  <si>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</si>
  <si>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</si>
  <si>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</si>
  <si>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</si>
  <si>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</si>
  <si>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</si>
  <si>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</si>
  <si>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</si>
  <si>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</si>
  <si>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</si>
  <si>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</si>
  <si>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</si>
  <si>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</si>
  <si>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</si>
  <si>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</si>
  <si>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</si>
  <si>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</si>
  <si>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</si>
  <si>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</si>
  <si>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</si>
  <si>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</si>
  <si>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</si>
  <si>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</si>
  <si>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</si>
  <si>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</si>
  <si>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</si>
  <si>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</si>
  <si>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</si>
  <si>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</si>
  <si>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</si>
  <si>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</si>
  <si>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</si>
  <si>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</si>
  <si>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</si>
  <si>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</si>
  <si>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</si>
  <si>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</si>
  <si>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</si>
  <si>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</si>
  <si>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</si>
  <si>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</si>
  <si>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</si>
  <si>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</si>
  <si>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</si>
  <si>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</si>
  <si>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</si>
  <si>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</si>
  <si>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</si>
  <si>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</si>
  <si>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</si>
  <si>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</si>
  <si>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</si>
  <si>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</si>
  <si>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</si>
  <si>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</si>
  <si>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</si>
  <si>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</si>
  <si>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</si>
  <si>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</si>
  <si>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</si>
  <si>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</si>
  <si>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</si>
  <si>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</si>
  <si>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</si>
  <si>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</si>
  <si>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</si>
  <si>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</si>
  <si>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</si>
  <si>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</si>
  <si>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</si>
  <si>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</si>
  <si>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</si>
  <si>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</si>
  <si>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</si>
  <si>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</si>
  <si>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</si>
  <si>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</si>
  <si>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</si>
  <si>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</si>
  <si>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</si>
  <si>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</si>
  <si>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</si>
  <si>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</si>
  <si>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</si>
  <si>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</si>
  <si>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</si>
  <si>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</si>
  <si>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</si>
  <si>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</si>
  <si>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</si>
  <si>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</si>
  <si>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</si>
  <si>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</si>
  <si>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</si>
  <si>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</si>
  <si>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</si>
  <si>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</si>
  <si>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</si>
  <si>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</si>
  <si>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</si>
  <si>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</si>
  <si>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</si>
  <si>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</si>
  <si>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</si>
  <si>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</si>
  <si>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</si>
  <si>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</si>
  <si>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</si>
  <si>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</si>
  <si>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</si>
  <si>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</si>
  <si>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</si>
  <si>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</si>
  <si>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</si>
  <si>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</si>
  <si>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</si>
  <si>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</si>
  <si>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</si>
  <si>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</si>
  <si>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</si>
  <si>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</si>
  <si>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</si>
  <si>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</si>
  <si>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</si>
  <si>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</si>
  <si>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</si>
  <si>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</si>
  <si>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</si>
  <si>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</si>
  <si>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</si>
  <si>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</si>
  <si>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</si>
  <si>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</si>
  <si>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</si>
  <si>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</si>
  <si>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</si>
  <si>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</si>
  <si>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</si>
  <si>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</si>
  <si>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</si>
  <si>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</si>
  <si>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</si>
  <si>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</si>
  <si>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</si>
  <si>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</si>
  <si>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</si>
  <si>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</si>
  <si>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</si>
  <si>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</si>
  <si>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</si>
  <si>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</si>
  <si>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</si>
  <si>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</si>
  <si>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</si>
  <si>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</si>
  <si>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</si>
  <si>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</si>
  <si>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</si>
  <si>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</si>
  <si>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</si>
  <si>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</si>
  <si>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</si>
  <si>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</si>
  <si>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</si>
  <si>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</si>
  <si>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</si>
  <si>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</si>
  <si>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</si>
  <si>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</si>
  <si>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</si>
  <si>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</si>
  <si>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</si>
  <si>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</si>
  <si>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</si>
  <si>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</si>
  <si>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</si>
  <si>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</si>
  <si>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</si>
  <si>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</si>
  <si>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</si>
  <si>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</si>
  <si>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</si>
  <si>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</si>
  <si>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</si>
  <si>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</si>
  <si>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</si>
  <si>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</si>
  <si>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</si>
  <si>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</si>
  <si>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</si>
  <si>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</si>
  <si>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</si>
  <si>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</si>
  <si>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</si>
  <si>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</si>
  <si>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</si>
  <si>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</si>
  <si>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</si>
  <si>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</si>
  <si>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</si>
  <si>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</si>
  <si>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</si>
  <si>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</si>
  <si>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</si>
  <si>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</si>
  <si>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</si>
  <si>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</si>
  <si>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</si>
  <si>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</si>
  <si>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</si>
  <si>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</si>
  <si>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</si>
  <si>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</si>
  <si>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</si>
  <si>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</si>
  <si>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</si>
  <si>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</si>
  <si>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</si>
  <si>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</si>
  <si>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</si>
  <si>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</si>
  <si>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</si>
  <si>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</si>
  <si>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</si>
  <si>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</si>
  <si>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</si>
  <si>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</si>
  <si>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</si>
  <si>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</si>
  <si>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</si>
  <si>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</si>
  <si>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</si>
  <si>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</si>
  <si>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</si>
  <si>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</si>
  <si>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</si>
  <si>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</si>
  <si>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</si>
  <si>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</si>
  <si>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</si>
  <si>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</si>
  <si>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</si>
  <si>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</si>
  <si>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</si>
  <si>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</si>
  <si>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</si>
  <si>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</si>
  <si>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</si>
  <si>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</si>
  <si>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</si>
  <si>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</si>
  <si>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</si>
  <si>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</si>
  <si>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</si>
  <si>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</si>
  <si>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</si>
  <si>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</si>
  <si>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</si>
  <si>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</si>
  <si>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</si>
  <si>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</si>
  <si>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</si>
  <si>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</si>
  <si>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</si>
  <si>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</si>
  <si>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</si>
  <si>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</si>
  <si>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</si>
  <si>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</si>
  <si>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</si>
  <si>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</si>
  <si>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</si>
  <si>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</si>
  <si>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</si>
  <si>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</si>
  <si>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</si>
  <si>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</si>
  <si>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</si>
  <si>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</si>
  <si>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</si>
  <si>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</si>
  <si>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</si>
  <si>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</si>
  <si>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</si>
  <si>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</si>
  <si>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</si>
  <si>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</si>
  <si>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</si>
  <si>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</si>
  <si>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</si>
  <si>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</si>
  <si>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</si>
  <si>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</si>
  <si>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</si>
  <si>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</si>
  <si>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</si>
  <si>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</si>
  <si>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</si>
  <si>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</si>
  <si>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</si>
  <si>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</si>
  <si>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</si>
  <si>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</si>
  <si>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</si>
  <si>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</si>
  <si>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</si>
  <si>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</si>
  <si>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</si>
  <si>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</si>
  <si>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</si>
  <si>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</si>
  <si>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</si>
  <si>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</si>
  <si>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</si>
  <si>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</si>
  <si>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</si>
  <si>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</si>
  <si>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</si>
  <si>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</si>
  <si>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</si>
  <si>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</si>
  <si>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</si>
  <si>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</si>
  <si>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</si>
  <si>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</si>
  <si>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</si>
  <si>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</si>
  <si>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</si>
  <si>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</si>
  <si>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</si>
  <si>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</si>
  <si>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</si>
  <si>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</si>
  <si>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</si>
  <si>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</si>
  <si>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</si>
  <si>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</si>
  <si>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</si>
  <si>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</si>
  <si>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</si>
  <si>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</si>
  <si>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</si>
  <si>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</si>
  <si>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</si>
  <si>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</si>
  <si>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</si>
  <si>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</si>
  <si>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</si>
  <si>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</si>
  <si>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</si>
  <si>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</si>
  <si>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</si>
  <si>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</si>
  <si>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</si>
  <si>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</si>
  <si>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</si>
  <si>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</si>
  <si>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</si>
  <si>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</si>
  <si>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</si>
  <si>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</si>
  <si>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</si>
  <si>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</si>
  <si>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</si>
  <si>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</si>
  <si>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</si>
  <si>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</si>
  <si>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</si>
  <si>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</si>
  <si>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</si>
  <si>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</si>
  <si>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</si>
  <si>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</si>
  <si>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</si>
  <si>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</si>
  <si>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</si>
  <si>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</si>
  <si>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</si>
  <si>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</si>
  <si>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</si>
  <si>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</si>
  <si>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</si>
  <si>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</si>
  <si>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</si>
  <si>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</si>
  <si>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</si>
  <si>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</si>
  <si>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</si>
  <si>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</si>
  <si>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</si>
  <si>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</si>
  <si>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</si>
  <si>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</si>
  <si>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</si>
  <si>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</si>
  <si>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</si>
  <si>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</si>
  <si>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</si>
  <si>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</si>
  <si>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</si>
  <si>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</si>
  <si>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</si>
  <si>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</si>
  <si>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</si>
  <si>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</si>
  <si>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</si>
  <si>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</si>
  <si>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</si>
  <si>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</si>
  <si>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</si>
  <si>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</si>
  <si>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</si>
  <si>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</si>
  <si>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</si>
  <si>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</si>
  <si>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</si>
  <si>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</si>
  <si>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</si>
  <si>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</si>
  <si>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</si>
  <si>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</si>
  <si>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</si>
  <si>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</si>
  <si>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</si>
  <si>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</si>
  <si>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</si>
  <si>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</si>
  <si>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</si>
  <si>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</si>
  <si>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</si>
  <si>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</si>
  <si>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</si>
  <si>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</si>
  <si>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</si>
  <si>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</si>
  <si>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</si>
  <si>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</si>
  <si>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</si>
  <si>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</si>
  <si>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</si>
  <si>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</si>
  <si>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</si>
  <si>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</si>
  <si>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</si>
  <si>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</si>
  <si>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</si>
  <si>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</si>
  <si>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</si>
  <si>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</si>
  <si>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</si>
  <si>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</si>
  <si>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</si>
  <si>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</si>
  <si>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</si>
  <si>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</si>
  <si>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</si>
  <si>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</si>
  <si>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</si>
  <si>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</si>
  <si>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</si>
  <si>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</si>
  <si>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</si>
  <si>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</si>
  <si>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</si>
  <si>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</si>
  <si>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</si>
  <si>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</si>
  <si>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</si>
  <si>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</si>
  <si>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</si>
  <si>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</si>
  <si>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</si>
  <si>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</si>
  <si>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</si>
  <si>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</si>
  <si>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</si>
  <si>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</si>
  <si>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</si>
  <si>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</si>
  <si>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</si>
  <si>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</si>
  <si>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</si>
  <si>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</si>
  <si>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</si>
  <si>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</si>
  <si>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</si>
  <si>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</si>
  <si>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</si>
  <si>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</si>
  <si>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</si>
  <si>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</si>
  <si>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</si>
  <si>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</si>
  <si>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</si>
  <si>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</si>
  <si>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</si>
  <si>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</si>
  <si>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</si>
  <si>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</si>
  <si>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</si>
  <si>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</si>
  <si>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</si>
  <si>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</si>
  <si>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</si>
  <si>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</si>
  <si>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</si>
  <si>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</si>
  <si>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</si>
  <si>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</si>
  <si>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</si>
  <si>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</si>
  <si>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</si>
  <si>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</si>
  <si>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</si>
  <si>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</si>
  <si>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</si>
  <si>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</si>
  <si>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</si>
  <si>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</si>
  <si>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</si>
  <si>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</si>
  <si>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</si>
  <si>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</si>
  <si>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</si>
  <si>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</si>
  <si>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</si>
  <si>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</si>
  <si>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</si>
  <si>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</si>
  <si>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</si>
  <si>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</si>
  <si>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</si>
  <si>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</si>
  <si>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</si>
  <si>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</si>
  <si>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</si>
  <si>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</si>
  <si>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</si>
  <si>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</si>
  <si>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</si>
  <si>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</si>
  <si>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</si>
  <si>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</si>
  <si>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</si>
  <si>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</si>
  <si>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</si>
  <si>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</si>
  <si>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</si>
  <si>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</si>
  <si>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</si>
  <si>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</si>
  <si>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</si>
  <si>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</si>
  <si>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</si>
  <si>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</si>
  <si>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</si>
  <si>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</si>
  <si>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</si>
  <si>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</si>
  <si>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</si>
  <si>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</si>
  <si>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</si>
  <si>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</si>
  <si>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</si>
  <si>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</si>
  <si>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</si>
  <si>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</si>
  <si>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</si>
  <si>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</si>
  <si>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</si>
  <si>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</si>
  <si>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</si>
  <si>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</si>
  <si>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</si>
  <si>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</si>
  <si>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</si>
  <si>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</si>
  <si>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</si>
  <si>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</si>
  <si>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</si>
  <si>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</si>
  <si>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</si>
  <si>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</si>
  <si>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</si>
  <si>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</si>
  <si>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</si>
  <si>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</si>
  <si>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</si>
  <si>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</si>
  <si>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</si>
  <si>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</si>
  <si>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</si>
  <si>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</si>
  <si>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</si>
  <si>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</si>
  <si>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</si>
  <si>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</si>
  <si>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</si>
  <si>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</si>
  <si>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</si>
  <si>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</si>
  <si>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</si>
  <si>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</si>
  <si>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</si>
  <si>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</si>
  <si>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</si>
  <si>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</si>
  <si>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</si>
  <si>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</si>
  <si>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</si>
  <si>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</si>
  <si>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</si>
  <si>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</si>
  <si>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</si>
  <si>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</si>
  <si>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</si>
  <si>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</si>
  <si>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</si>
  <si>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</si>
  <si>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</si>
  <si>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</si>
  <si>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</si>
  <si>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</si>
  <si>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</si>
  <si>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</si>
  <si>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</si>
  <si>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</si>
  <si>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</si>
  <si>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</si>
  <si>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</si>
  <si>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</si>
  <si>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</si>
  <si>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</si>
  <si>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</si>
  <si>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</si>
  <si>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</si>
  <si>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</si>
  <si>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</si>
  <si>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</si>
  <si>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</si>
  <si>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</si>
  <si>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</si>
  <si>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</si>
  <si>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</si>
  <si>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</si>
  <si>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</si>
  <si>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</si>
  <si>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</si>
  <si>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</si>
  <si>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</si>
  <si>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</si>
  <si>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</si>
  <si>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</si>
  <si>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</si>
  <si>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</si>
  <si>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</si>
  <si>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</si>
  <si>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</si>
  <si>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</si>
  <si>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</si>
  <si>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</si>
  <si>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</si>
  <si>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</si>
  <si>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</si>
  <si>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</si>
  <si>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</si>
  <si>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</si>
  <si>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</si>
  <si>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</si>
  <si>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</si>
  <si>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</si>
  <si>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</si>
  <si>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</si>
  <si>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</si>
  <si>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</si>
  <si>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</si>
  <si>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</si>
  <si>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</si>
  <si>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</si>
  <si>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</si>
  <si>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</si>
  <si>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</si>
  <si>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</si>
  <si>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</si>
  <si>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</si>
  <si>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</si>
  <si>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</si>
  <si>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</si>
  <si>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</si>
  <si>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</si>
  <si>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</si>
  <si>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</si>
  <si>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</si>
  <si>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</si>
  <si>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</si>
  <si>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</si>
  <si>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</si>
  <si>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</si>
  <si>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</si>
  <si>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</si>
  <si>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</si>
  <si>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</si>
  <si>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</si>
  <si>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</si>
  <si>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</si>
  <si>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</si>
  <si>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</si>
  <si>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</si>
  <si>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</si>
  <si>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</si>
  <si>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</si>
  <si>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</si>
  <si>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</si>
  <si>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</si>
  <si>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</si>
  <si>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</si>
  <si>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</si>
  <si>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</si>
  <si>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</si>
  <si>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</si>
  <si>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</si>
  <si>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</si>
  <si>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</si>
  <si>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</si>
  <si>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</si>
  <si>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</si>
  <si>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</si>
  <si>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</si>
  <si>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</si>
  <si>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</si>
  <si>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</si>
  <si>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</si>
  <si>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</si>
  <si>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</si>
  <si>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</si>
  <si>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</si>
  <si>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</si>
  <si>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</si>
  <si>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</si>
  <si>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</si>
  <si>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</si>
  <si>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</si>
  <si>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</si>
  <si>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</si>
  <si>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</si>
  <si>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</si>
  <si>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</si>
  <si>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</si>
  <si>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</si>
  <si>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</si>
  <si>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</si>
  <si>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</si>
  <si>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</si>
  <si>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</si>
  <si>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</si>
  <si>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</si>
  <si>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</si>
  <si>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</si>
  <si>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</si>
  <si>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</si>
  <si>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</si>
  <si>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</si>
  <si>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</si>
  <si>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</si>
  <si>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</si>
  <si>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</si>
  <si>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</si>
  <si>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</si>
  <si>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</si>
  <si>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</si>
  <si>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</si>
  <si>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</si>
  <si>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</si>
  <si>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</si>
  <si>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</si>
  <si>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</si>
  <si>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</si>
  <si>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</si>
  <si>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</si>
  <si>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</si>
  <si>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</si>
  <si>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</si>
  <si>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</si>
  <si>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</si>
  <si>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</si>
  <si>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</si>
  <si>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</si>
  <si>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</si>
  <si>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</si>
  <si>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</si>
  <si>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</si>
  <si>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</si>
  <si>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</si>
  <si>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</si>
  <si>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</si>
  <si>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</si>
  <si>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</si>
  <si>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</si>
  <si>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</si>
  <si>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</si>
  <si>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</si>
  <si>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</si>
  <si>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</si>
  <si>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</si>
  <si>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</si>
  <si>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</si>
  <si>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</si>
  <si>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</si>
  <si>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</si>
  <si>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</si>
  <si>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</si>
  <si>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</si>
  <si>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</si>
  <si>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</si>
  <si>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</si>
  <si>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</si>
  <si>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</si>
  <si>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</si>
  <si>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</si>
  <si>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</si>
  <si>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</si>
  <si>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</si>
  <si>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</si>
  <si>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</si>
  <si>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</si>
  <si>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</si>
  <si>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</si>
  <si>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</si>
  <si>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</si>
  <si>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</si>
  <si>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</si>
  <si>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</si>
  <si>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</si>
  <si>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</si>
  <si>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</si>
  <si>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</si>
  <si>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</si>
  <si>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</si>
  <si>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</si>
  <si>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</si>
  <si>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</si>
  <si>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</si>
  <si>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</si>
  <si>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</si>
  <si>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</si>
  <si>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</si>
  <si>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</si>
  <si>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</si>
  <si>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</si>
  <si>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</si>
  <si>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</si>
  <si>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</si>
  <si>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</si>
  <si>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</si>
  <si>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</si>
  <si>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</si>
  <si>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</si>
  <si>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</si>
  <si>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</si>
  <si>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</si>
  <si>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</si>
  <si>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</si>
  <si>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</si>
  <si>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</si>
  <si>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</si>
  <si>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</si>
  <si>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</si>
  <si>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</si>
  <si>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</si>
  <si>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</si>
  <si>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</si>
  <si>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</si>
  <si>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</si>
  <si>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</si>
  <si>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</si>
  <si>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</si>
  <si>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</si>
  <si>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</si>
  <si>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</si>
  <si>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</si>
  <si>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</si>
  <si>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</si>
  <si>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</si>
  <si>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</si>
  <si>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</si>
  <si>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</si>
  <si>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</si>
  <si>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</si>
  <si>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</si>
  <si>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</si>
  <si>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</si>
  <si>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</si>
  <si>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</si>
  <si>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</si>
  <si>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</si>
  <si>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</si>
  <si>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</si>
  <si>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</si>
  <si>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</si>
  <si>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</si>
  <si>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</si>
  <si>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</si>
  <si>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</si>
  <si>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</si>
  <si>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</si>
  <si>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</si>
  <si>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</si>
  <si>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</si>
  <si>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</si>
  <si>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</si>
  <si>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</si>
  <si>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</si>
  <si>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</si>
  <si>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</si>
  <si>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</si>
  <si>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</si>
  <si>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</si>
  <si>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</si>
  <si>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</si>
  <si>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</si>
  <si>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</si>
  <si>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</si>
  <si>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</si>
  <si>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</si>
  <si>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</si>
  <si>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</si>
  <si>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</si>
  <si>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</si>
  <si>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</si>
  <si>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</si>
  <si>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</si>
  <si>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</si>
  <si>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</si>
  <si>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</si>
  <si>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</si>
  <si>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</si>
  <si>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</si>
  <si>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</si>
  <si>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</si>
  <si>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</si>
  <si>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</si>
  <si>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</si>
  <si>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</si>
  <si>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</si>
  <si>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</si>
  <si>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</si>
  <si>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</si>
  <si>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</si>
  <si>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</si>
  <si>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</si>
  <si>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</si>
  <si>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</si>
  <si>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</si>
  <si>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</si>
  <si>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</si>
  <si>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</si>
  <si>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</si>
  <si>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</si>
  <si>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</si>
  <si>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</si>
  <si>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</si>
  <si>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</si>
  <si>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</si>
  <si>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</si>
  <si>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</si>
  <si>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</si>
  <si>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</si>
  <si>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</si>
  <si>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</si>
  <si>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</si>
  <si>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</si>
  <si>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</si>
  <si>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</si>
  <si>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</si>
  <si>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</si>
  <si>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</si>
  <si>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</si>
  <si>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</si>
  <si>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</si>
  <si>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</si>
  <si>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</si>
  <si>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</si>
  <si>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</si>
  <si>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</si>
  <si>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</si>
  <si>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</si>
  <si>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</si>
  <si>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</si>
  <si>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</si>
  <si>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</si>
  <si>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</si>
  <si>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</si>
  <si>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</si>
  <si>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</si>
  <si>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</si>
  <si>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</si>
  <si>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</si>
  <si>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</si>
  <si>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</si>
  <si>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</si>
  <si>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</si>
  <si>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</si>
  <si>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</si>
  <si>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</si>
  <si>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</si>
  <si>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</si>
  <si>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</si>
  <si>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</si>
  <si>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</si>
  <si>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</si>
  <si>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</si>
  <si>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</si>
  <si>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</si>
  <si>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</si>
  <si>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</si>
  <si>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</si>
  <si>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</si>
  <si>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</si>
  <si>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</si>
  <si>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</si>
  <si>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</si>
  <si>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</si>
  <si>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</si>
  <si>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</si>
  <si>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</si>
  <si>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</si>
  <si>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</si>
  <si>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</si>
  <si>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</si>
  <si>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</si>
  <si>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</si>
  <si>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</si>
  <si>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</si>
  <si>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</si>
  <si>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</si>
  <si>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</si>
  <si>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</si>
  <si>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</si>
  <si>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</si>
  <si>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</si>
  <si>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</si>
  <si>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</si>
  <si>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</si>
  <si>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</si>
  <si>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</si>
  <si>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</si>
  <si>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</si>
  <si>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</si>
  <si>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</si>
  <si>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</si>
  <si>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</si>
  <si>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</si>
  <si>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</si>
  <si>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</si>
  <si>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</si>
  <si>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</si>
  <si>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</si>
  <si>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</si>
  <si>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</si>
  <si>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</si>
  <si>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</si>
  <si>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</si>
  <si>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</si>
  <si>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</si>
  <si>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</si>
  <si>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</si>
  <si>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</si>
  <si>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</si>
  <si>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</si>
  <si>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</si>
  <si>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</si>
  <si>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</si>
  <si>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</si>
  <si>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</si>
  <si>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</si>
  <si>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</si>
  <si>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</si>
  <si>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</si>
  <si>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</si>
  <si>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</si>
  <si>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</si>
  <si>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</si>
  <si>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</si>
  <si>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</si>
  <si>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</si>
  <si>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</si>
  <si>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</si>
  <si>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</si>
  <si>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</si>
  <si>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</si>
  <si>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</si>
  <si>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</si>
  <si>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</si>
  <si>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</si>
  <si>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</si>
  <si>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</si>
  <si>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</si>
  <si>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</si>
  <si>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</si>
  <si>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</si>
  <si>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</si>
  <si>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</si>
  <si>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</si>
  <si>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</si>
  <si>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</si>
  <si>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</si>
  <si>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</si>
  <si>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</si>
  <si>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</si>
  <si>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</si>
  <si>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</si>
  <si>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</si>
  <si>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</si>
  <si>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</si>
  <si>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</si>
  <si>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</si>
  <si>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</si>
  <si>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</si>
  <si>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</si>
  <si>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</si>
  <si>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</si>
  <si>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</si>
  <si>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</si>
  <si>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</si>
  <si>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</si>
  <si>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</si>
  <si>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</si>
  <si>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</si>
  <si>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</si>
  <si>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</si>
  <si>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</si>
  <si>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</si>
  <si>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</si>
  <si>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</si>
  <si>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</si>
  <si>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</si>
  <si>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</si>
  <si>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</si>
  <si>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</si>
  <si>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</si>
  <si>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</si>
  <si>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</si>
  <si>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</si>
  <si>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</si>
  <si>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</si>
  <si>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</si>
  <si>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</si>
  <si>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</si>
  <si>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</si>
  <si>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</si>
  <si>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</si>
  <si>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</si>
  <si>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</si>
  <si>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</si>
  <si>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</si>
  <si>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</si>
  <si>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</si>
  <si>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</si>
  <si>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</si>
  <si>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</si>
  <si>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</si>
  <si>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</si>
  <si>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</si>
  <si>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</si>
  <si>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</si>
  <si>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</si>
  <si>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</si>
  <si>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</si>
  <si>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</si>
  <si>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</si>
  <si>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</si>
  <si>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</si>
  <si>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</si>
  <si>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</si>
  <si>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</si>
  <si>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</si>
  <si>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</si>
  <si>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</si>
  <si>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</si>
  <si>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</si>
  <si>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</si>
  <si>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</si>
  <si>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</si>
  <si>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</si>
  <si>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</si>
  <si>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</si>
  <si>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</si>
  <si>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</si>
  <si>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</si>
  <si>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</si>
  <si>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</si>
  <si>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</si>
  <si>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</si>
  <si>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</si>
  <si>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</si>
  <si>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</si>
  <si>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</si>
  <si>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</si>
  <si>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</si>
  <si>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</si>
  <si>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</si>
  <si>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</si>
  <si>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</si>
  <si>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</si>
  <si>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</si>
  <si>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</si>
  <si>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</si>
  <si>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</si>
  <si>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</si>
  <si>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</si>
  <si>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</si>
  <si>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</si>
  <si>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</si>
  <si>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</si>
  <si>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</si>
  <si>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</si>
  <si>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</si>
  <si>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</si>
  <si>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</si>
  <si>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</si>
  <si>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</si>
  <si>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</si>
  <si>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</si>
  <si>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</si>
  <si>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</si>
  <si>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</si>
  <si>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</si>
  <si>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</si>
  <si>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</si>
  <si>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</si>
  <si>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</si>
  <si>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</si>
  <si>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</si>
  <si>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</si>
  <si>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</si>
  <si>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</si>
  <si>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</si>
  <si>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</si>
  <si>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</si>
  <si>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</si>
  <si>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</si>
  <si>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</si>
  <si>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</si>
  <si>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</si>
  <si>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</si>
  <si>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</si>
  <si>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</si>
  <si>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</si>
  <si>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</si>
  <si>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</si>
  <si>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</si>
  <si>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</si>
  <si>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</si>
  <si>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</si>
  <si>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</si>
  <si>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</si>
  <si>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</si>
  <si>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</si>
  <si>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</si>
  <si>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</si>
  <si>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</si>
  <si>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</si>
  <si>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</si>
  <si>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</si>
  <si>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</si>
  <si>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</si>
  <si>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</si>
  <si>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</si>
  <si>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</si>
  <si>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</si>
  <si>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</si>
  <si>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</si>
  <si>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</si>
  <si>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</si>
  <si>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</si>
  <si>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</si>
  <si>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</si>
  <si>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</si>
  <si>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</si>
  <si>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</si>
  <si>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</si>
  <si>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</si>
  <si>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</si>
  <si>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</si>
  <si>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</si>
  <si>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</si>
  <si>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</si>
  <si>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</si>
  <si>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</si>
  <si>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</si>
  <si>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</si>
  <si>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</si>
  <si>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</si>
  <si>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</si>
  <si>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</si>
  <si>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</si>
  <si>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</si>
  <si>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</si>
  <si>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</si>
  <si>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</si>
  <si>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</si>
  <si>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</si>
  <si>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</si>
  <si>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</si>
  <si>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</si>
  <si>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</si>
  <si>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</si>
  <si>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</si>
  <si>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</si>
  <si>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</si>
  <si>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</si>
  <si>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</si>
  <si>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</si>
  <si>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</si>
  <si>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</si>
  <si>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</si>
  <si>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</si>
  <si>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</si>
  <si>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</si>
  <si>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</si>
  <si>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</si>
  <si>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</si>
  <si>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</si>
  <si>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</si>
  <si>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</si>
  <si>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</si>
  <si>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</si>
  <si>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</si>
  <si>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</si>
  <si>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</si>
  <si>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</si>
  <si>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</si>
  <si>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</si>
  <si>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</si>
  <si>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</si>
  <si>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</si>
  <si>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</si>
  <si>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</si>
  <si>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</si>
  <si>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</si>
  <si>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</si>
  <si>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</si>
  <si>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</si>
  <si>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</si>
  <si>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</si>
  <si>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</si>
  <si>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</si>
  <si>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</si>
  <si>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</si>
  <si>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</si>
  <si>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</si>
  <si>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</si>
  <si>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</si>
  <si>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</si>
  <si>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</si>
  <si>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</si>
  <si>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</si>
  <si>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</si>
  <si>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</si>
  <si>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</si>
  <si>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</si>
  <si>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</si>
  <si>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</si>
  <si>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</si>
  <si>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</si>
  <si>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</si>
  <si>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</si>
  <si>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</si>
  <si>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</si>
  <si>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</si>
  <si>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</si>
  <si>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</si>
  <si>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</si>
  <si>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</si>
  <si>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</si>
  <si>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</si>
  <si>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</si>
  <si>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</si>
  <si>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</si>
  <si>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</si>
  <si>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</si>
  <si>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</si>
  <si>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</si>
  <si>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</si>
  <si>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</si>
  <si>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</si>
  <si>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</si>
  <si>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</si>
  <si>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</si>
  <si>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</si>
  <si>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</si>
  <si>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</si>
  <si>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</si>
  <si>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</si>
  <si>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</si>
  <si>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</si>
  <si>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</si>
  <si>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</si>
  <si>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</si>
  <si>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</si>
  <si>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</si>
  <si>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</si>
  <si>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</si>
  <si>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</si>
  <si>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</si>
  <si>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</si>
  <si>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</si>
  <si>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</si>
  <si>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</si>
  <si>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</si>
  <si>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</si>
  <si>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</si>
  <si>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</si>
  <si>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</si>
  <si>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</si>
  <si>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</si>
  <si>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</si>
  <si>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</si>
  <si>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</si>
  <si>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</si>
  <si>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</si>
  <si>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</si>
  <si>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</si>
  <si>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</si>
  <si>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</si>
  <si>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</si>
  <si>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</si>
  <si>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</si>
  <si>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</si>
  <si>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</si>
  <si>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</si>
  <si>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</si>
  <si>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</si>
  <si>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</si>
  <si>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</si>
  <si>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</si>
  <si>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</si>
  <si>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</si>
  <si>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</si>
  <si>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</si>
  <si>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</si>
  <si>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</si>
  <si>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</si>
  <si>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</si>
  <si>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</si>
  <si>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</si>
  <si>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</si>
  <si>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</si>
  <si>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</si>
  <si>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</si>
  <si>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</si>
  <si>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</si>
  <si>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</si>
  <si>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</si>
  <si>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</si>
  <si>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</si>
  <si>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</si>
  <si>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</si>
  <si>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</si>
  <si>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</si>
  <si>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</si>
  <si>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</si>
  <si>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</si>
  <si>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</si>
  <si>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</si>
  <si>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</si>
  <si>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</si>
  <si>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</si>
  <si>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</si>
  <si>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</si>
  <si>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</si>
  <si>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</si>
  <si>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</si>
  <si>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</si>
  <si>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</si>
  <si>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</si>
  <si>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</si>
  <si>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</si>
  <si>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</si>
  <si>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</si>
  <si>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</si>
  <si>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</si>
  <si>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</si>
  <si>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</si>
  <si>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</si>
  <si>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</si>
  <si>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</si>
  <si>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</si>
  <si>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</si>
  <si>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</si>
  <si>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</si>
  <si>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</si>
  <si>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</si>
  <si>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</si>
  <si>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</si>
  <si>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</si>
  <si>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</si>
  <si>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</si>
  <si>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</si>
  <si>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</si>
  <si>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</si>
  <si>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</si>
  <si>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</si>
  <si>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</si>
  <si>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</si>
  <si>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</si>
  <si>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</si>
  <si>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</si>
  <si>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</si>
  <si>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</si>
  <si>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</si>
  <si>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</si>
  <si>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</si>
  <si>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</si>
  <si>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</si>
  <si>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</si>
  <si>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</si>
  <si>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</si>
  <si>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</si>
  <si>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</si>
  <si>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</si>
  <si>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</si>
  <si>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</si>
  <si>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</si>
  <si>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</si>
  <si>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</si>
  <si>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</si>
  <si>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</si>
  <si>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</si>
  <si>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</si>
  <si>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</si>
  <si>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</si>
  <si>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</si>
  <si>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</si>
  <si>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</si>
  <si>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</si>
  <si>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</si>
  <si>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</si>
  <si>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</si>
  <si>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</si>
  <si>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</si>
  <si>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</si>
  <si>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</si>
  <si>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</si>
  <si>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</si>
  <si>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</si>
  <si>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</si>
  <si>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</si>
  <si>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</si>
  <si>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</si>
  <si>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</si>
  <si>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</si>
  <si>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</si>
  <si>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</si>
  <si>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</si>
  <si>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</si>
  <si>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</si>
  <si>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</si>
  <si>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</si>
  <si>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</si>
  <si>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</si>
  <si>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</si>
  <si>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</si>
  <si>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</si>
  <si>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</si>
  <si>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</si>
  <si>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</si>
  <si>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</si>
  <si>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</si>
  <si>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</si>
  <si>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</si>
  <si>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</si>
  <si>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</si>
  <si>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</si>
  <si>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</si>
  <si>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</si>
  <si>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</si>
  <si>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</si>
  <si>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</si>
  <si>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</si>
  <si>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</si>
  <si>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</si>
  <si>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</si>
  <si>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</si>
  <si>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</si>
  <si>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</si>
  <si>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</si>
  <si>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</si>
  <si>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</si>
  <si>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</si>
  <si>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</si>
  <si>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</si>
  <si>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</si>
  <si>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</si>
  <si>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</si>
  <si>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</si>
  <si>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</si>
  <si>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</si>
  <si>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</si>
  <si>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</si>
  <si>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</si>
  <si>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</si>
  <si>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</si>
  <si>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</si>
  <si>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</si>
  <si>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</si>
  <si>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</si>
  <si>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</si>
  <si>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</si>
  <si>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</si>
  <si>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</si>
  <si>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</si>
  <si>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</si>
  <si>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</si>
  <si>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</si>
  <si>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</si>
  <si>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</si>
  <si>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</si>
  <si>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</si>
  <si>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</si>
  <si>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</si>
  <si>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</si>
  <si>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</si>
  <si>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</si>
  <si>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</si>
  <si>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</si>
  <si>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</si>
  <si>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</si>
  <si>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</si>
  <si>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</si>
  <si>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</si>
  <si>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</si>
  <si>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</si>
  <si>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</si>
  <si>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</si>
  <si>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</si>
  <si>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</si>
  <si>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</si>
  <si>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</si>
  <si>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</si>
  <si>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</si>
  <si>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</si>
  <si>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</si>
  <si>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</si>
  <si>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</si>
  <si>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</si>
  <si>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</si>
  <si>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</si>
  <si>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</si>
  <si>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</si>
  <si>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</si>
  <si>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</si>
  <si>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</si>
  <si>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</si>
  <si>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</si>
  <si>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</si>
  <si>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</si>
  <si>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</si>
  <si>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</si>
  <si>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</si>
  <si>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</si>
  <si>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</si>
  <si>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</si>
  <si>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</si>
  <si>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</si>
  <si>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</si>
  <si>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</si>
  <si>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</si>
  <si>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</si>
  <si>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</si>
  <si>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</si>
  <si>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</si>
  <si>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</si>
  <si>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</si>
  <si>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</si>
  <si>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</si>
  <si>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</si>
  <si>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</si>
  <si>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</si>
  <si>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</si>
  <si>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</si>
  <si>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</si>
  <si>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</si>
  <si>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</si>
  <si>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</si>
  <si>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</si>
  <si>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</si>
  <si>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</si>
  <si>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</si>
  <si>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</si>
  <si>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</si>
  <si>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</si>
  <si>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</si>
  <si>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</si>
  <si>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</si>
  <si>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</si>
  <si>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</si>
  <si>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</si>
  <si>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</si>
  <si>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</si>
  <si>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</si>
  <si>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</si>
  <si>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</si>
  <si>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</si>
  <si>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</si>
  <si>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</si>
  <si>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</si>
  <si>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</si>
  <si>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</si>
  <si>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</si>
  <si>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</si>
  <si>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</si>
  <si>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</si>
  <si>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</si>
  <si>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</si>
  <si>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</si>
  <si>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</si>
  <si>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</si>
  <si>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</si>
  <si>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</si>
  <si>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</si>
  <si>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</si>
  <si>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</si>
  <si>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</si>
  <si>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</si>
  <si>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</si>
  <si>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</si>
  <si>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</si>
  <si>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</si>
  <si>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</si>
  <si>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</si>
  <si>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</si>
  <si>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</si>
  <si>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</si>
  <si>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</si>
  <si>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</si>
  <si>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</si>
  <si>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</si>
  <si>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</si>
  <si>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</si>
  <si>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</si>
  <si>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</si>
  <si>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</si>
  <si>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</si>
  <si>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</si>
  <si>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</si>
  <si>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</si>
  <si>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</si>
  <si>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</si>
  <si>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</si>
  <si>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</si>
  <si>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</si>
  <si>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</si>
  <si>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</si>
  <si>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</si>
  <si>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</si>
  <si>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</si>
  <si>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</si>
  <si>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</si>
  <si>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</si>
  <si>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</si>
  <si>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</si>
  <si>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</si>
  <si>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</si>
  <si>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</si>
  <si>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</si>
  <si>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</si>
  <si>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</si>
  <si>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</si>
  <si>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</si>
  <si>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</si>
  <si>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</si>
  <si>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</si>
  <si>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</si>
  <si>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</si>
  <si>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</si>
  <si>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</si>
  <si>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</si>
  <si>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</si>
  <si>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</si>
  <si>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</si>
  <si>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</si>
  <si>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</si>
  <si>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</si>
  <si>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</si>
  <si>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</si>
  <si>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</si>
  <si>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</si>
  <si>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</si>
  <si>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</si>
  <si>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</si>
  <si>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</si>
  <si>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</si>
  <si>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</si>
  <si>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</si>
  <si>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</si>
  <si>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</si>
  <si>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</si>
  <si>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</si>
  <si>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</si>
  <si>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</si>
  <si>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</si>
  <si>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</si>
  <si>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</si>
  <si>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</si>
  <si>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</si>
  <si>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</si>
  <si>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</si>
  <si>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</si>
  <si>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</si>
  <si>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</si>
  <si>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</si>
  <si>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</si>
  <si>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</si>
  <si>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</si>
  <si>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</si>
  <si>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</si>
  <si>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</si>
  <si>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</si>
  <si>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</si>
  <si>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</si>
  <si>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</si>
  <si>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</si>
  <si>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</si>
  <si>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</si>
  <si>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</si>
  <si>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</si>
  <si>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</si>
  <si>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</si>
  <si>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</si>
  <si>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</si>
  <si>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</si>
  <si>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</si>
  <si>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</si>
  <si>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</si>
  <si>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</si>
  <si>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</si>
  <si>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</si>
  <si>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</si>
  <si>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</si>
  <si>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</si>
  <si>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</si>
  <si>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</si>
  <si>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</si>
  <si>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</si>
  <si>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</si>
  <si>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</si>
  <si>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</si>
  <si>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</si>
  <si>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</si>
  <si>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</si>
  <si>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</si>
  <si>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</si>
  <si>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</si>
  <si>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</si>
  <si>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</si>
  <si>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</si>
  <si>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</si>
  <si>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</si>
  <si>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</si>
  <si>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</si>
  <si>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</si>
  <si>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</si>
  <si>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</si>
  <si>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</si>
  <si>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</si>
  <si>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</si>
  <si>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</si>
  <si>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</si>
  <si>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</si>
  <si>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</si>
  <si>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</si>
  <si>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</si>
  <si>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</si>
  <si>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</si>
  <si>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</si>
  <si>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</si>
  <si>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</si>
  <si>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</si>
  <si>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</si>
  <si>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</si>
  <si>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</si>
  <si>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</si>
  <si>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</si>
  <si>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</si>
  <si>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</si>
  <si>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</si>
  <si>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</si>
  <si>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</si>
  <si>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</si>
  <si>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</si>
  <si>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</si>
  <si>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</si>
  <si>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</si>
  <si>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</si>
  <si>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</si>
  <si>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</si>
  <si>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</si>
  <si>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</si>
  <si>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</si>
  <si>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</si>
  <si>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</si>
  <si>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</si>
  <si>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</si>
  <si>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</si>
  <si>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</si>
  <si>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</si>
  <si>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</si>
  <si>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</si>
  <si>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</si>
  <si>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</si>
  <si>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</si>
  <si>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</si>
  <si>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</si>
  <si>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</si>
  <si>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</si>
  <si>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</si>
  <si>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</si>
  <si>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</si>
  <si>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</si>
  <si>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</si>
  <si>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</si>
  <si>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</si>
  <si>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</si>
  <si>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</si>
  <si>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</si>
  <si>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</si>
  <si>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</si>
  <si>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</si>
  <si>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</si>
  <si>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</si>
  <si>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</si>
  <si>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</si>
  <si>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</si>
  <si>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</si>
  <si>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</si>
  <si>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</si>
  <si>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</si>
  <si>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</si>
  <si>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</si>
  <si>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</si>
  <si>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</si>
  <si>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</si>
  <si>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</si>
  <si>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</si>
  <si>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</si>
  <si>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</si>
  <si>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</si>
  <si>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</si>
  <si>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</si>
  <si>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</si>
  <si>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</si>
  <si>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</si>
  <si>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</si>
  <si>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</si>
  <si>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</si>
  <si>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</si>
  <si>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</si>
  <si>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</si>
  <si>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</si>
  <si>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</si>
  <si>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</si>
  <si>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</si>
  <si>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</si>
  <si>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</si>
  <si>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</si>
  <si>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</si>
  <si>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</si>
  <si>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</si>
  <si>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</si>
  <si>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</si>
  <si>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</si>
  <si>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</si>
  <si>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</si>
  <si>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</si>
  <si>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</si>
  <si>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</si>
  <si>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</si>
  <si>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</si>
  <si>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</si>
  <si>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</si>
  <si>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</si>
  <si>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</si>
  <si>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</si>
  <si>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</si>
  <si>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</si>
  <si>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</si>
  <si>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</si>
  <si>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</si>
  <si>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</si>
  <si>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</si>
  <si>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</si>
  <si>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</si>
  <si>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</si>
  <si>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</si>
  <si>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</si>
  <si>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</si>
  <si>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</si>
  <si>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</si>
  <si>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</si>
  <si>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</si>
  <si>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</si>
  <si>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</si>
  <si>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</si>
  <si>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</si>
  <si>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</si>
  <si>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</si>
  <si>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</si>
  <si>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</si>
  <si>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</si>
  <si>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</si>
  <si>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</si>
  <si>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</si>
  <si>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</si>
  <si>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</si>
  <si>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</si>
  <si>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</si>
  <si>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</si>
  <si>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</si>
  <si>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</si>
  <si>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</si>
  <si>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</si>
  <si>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</si>
  <si>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</si>
  <si>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</si>
  <si>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</si>
  <si>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</si>
  <si>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</si>
  <si>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</si>
  <si>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</si>
  <si>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</si>
  <si>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</si>
  <si>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</si>
  <si>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</si>
  <si>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</si>
  <si>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</si>
  <si>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</si>
  <si>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</si>
  <si>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</si>
  <si>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</si>
  <si>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</si>
  <si>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</si>
  <si>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</si>
  <si>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</si>
  <si>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</si>
  <si>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</si>
  <si>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</si>
  <si>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</si>
  <si>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</si>
  <si>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</si>
  <si>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</si>
  <si>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</si>
  <si>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</si>
  <si>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</si>
  <si>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</si>
  <si>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</si>
  <si>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</si>
  <si>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</si>
  <si>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</si>
  <si>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</si>
  <si>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</si>
  <si>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</si>
  <si>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</si>
  <si>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</si>
  <si>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</si>
  <si>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</si>
  <si>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</si>
  <si>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</si>
  <si>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</si>
  <si>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</si>
  <si>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</si>
  <si>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</si>
  <si>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</si>
  <si>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</si>
  <si>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</si>
  <si>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</si>
  <si>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</si>
  <si>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</si>
  <si>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</si>
  <si>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</si>
  <si>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</si>
  <si>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</si>
  <si>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</si>
  <si>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</si>
  <si>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</si>
  <si>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</si>
  <si>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</si>
  <si>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</si>
  <si>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</si>
  <si>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</si>
  <si>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</si>
  <si>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</si>
  <si>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</si>
  <si>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</si>
  <si>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</si>
  <si>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</si>
  <si>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</si>
  <si>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</si>
  <si>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</si>
  <si>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</si>
  <si>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</si>
  <si>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</si>
  <si>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</si>
  <si>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</si>
  <si>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</si>
  <si>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</si>
  <si>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</si>
  <si>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</si>
  <si>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</si>
  <si>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</si>
  <si>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</si>
  <si>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</si>
  <si>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</si>
  <si>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</si>
  <si>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</si>
  <si>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</si>
  <si>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</si>
  <si>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</si>
  <si>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</si>
  <si>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</si>
  <si>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</si>
  <si>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</si>
  <si>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</si>
  <si>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</si>
  <si>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</si>
  <si>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</si>
  <si>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</si>
  <si>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</si>
  <si>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</si>
  <si>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</si>
  <si>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</si>
  <si>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</si>
  <si>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</si>
  <si>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</si>
  <si>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</si>
  <si>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</si>
  <si>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</si>
  <si>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</si>
  <si>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</si>
  <si>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</si>
  <si>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</si>
  <si>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</si>
  <si>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</si>
  <si>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</si>
  <si>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</si>
  <si>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</si>
  <si>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</si>
  <si>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</si>
  <si>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</si>
  <si>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</si>
  <si>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</si>
  <si>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</si>
  <si>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</si>
  <si>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</si>
  <si>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</si>
  <si>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</si>
  <si>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</si>
  <si>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</si>
  <si>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</si>
  <si>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</si>
  <si>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</si>
  <si>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</si>
  <si>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</si>
  <si>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</si>
  <si>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</si>
  <si>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</si>
  <si>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</si>
  <si>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</si>
  <si>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</si>
  <si>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</si>
  <si>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</si>
  <si>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</si>
  <si>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</si>
  <si>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</si>
  <si>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</si>
  <si>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</si>
  <si>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</si>
  <si>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</si>
  <si>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</si>
  <si>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</si>
  <si>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</si>
  <si>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</si>
  <si>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</si>
  <si>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</si>
  <si>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</si>
  <si>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</si>
  <si>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</si>
  <si>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</si>
  <si>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</si>
  <si>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</si>
  <si>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</si>
  <si>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</si>
  <si>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</si>
  <si>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</si>
  <si>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</si>
  <si>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</si>
  <si>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</si>
  <si>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</si>
  <si>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</si>
  <si>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</si>
  <si>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</si>
  <si>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</si>
  <si>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</si>
  <si>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</si>
  <si>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</si>
  <si>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</si>
  <si>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</si>
  <si>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</si>
  <si>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</si>
  <si>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</si>
  <si>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</si>
  <si>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</si>
  <si>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</si>
  <si>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</si>
  <si>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</si>
  <si>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</si>
  <si>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</si>
  <si>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</si>
  <si>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</si>
  <si>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</si>
  <si>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</si>
  <si>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</si>
  <si>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</si>
  <si>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</si>
  <si>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</si>
  <si>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</si>
  <si>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</si>
  <si>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</si>
  <si>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</si>
  <si>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</si>
  <si>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</si>
  <si>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</si>
  <si>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</si>
  <si>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</si>
  <si>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</si>
  <si>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</si>
  <si>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</si>
  <si>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</si>
  <si>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</si>
  <si>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</si>
  <si>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</si>
  <si>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</si>
  <si>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</si>
  <si>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</si>
  <si>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</si>
  <si>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</si>
  <si>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</si>
  <si>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</si>
  <si>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</si>
  <si>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</si>
  <si>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</si>
  <si>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</si>
  <si>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</si>
  <si>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</si>
  <si>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</si>
  <si>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</si>
  <si>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</si>
  <si>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</si>
  <si>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</si>
  <si>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</si>
  <si>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</si>
  <si>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</si>
  <si>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</si>
  <si>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</si>
  <si>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</si>
  <si>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</si>
  <si>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</si>
  <si>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</si>
  <si>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</si>
  <si>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</si>
  <si>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</si>
  <si>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</si>
  <si>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</si>
  <si>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</si>
  <si>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</si>
  <si>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</si>
  <si>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</si>
  <si>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</si>
  <si>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</si>
  <si>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</si>
  <si>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</si>
  <si>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</si>
  <si>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</si>
  <si>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</si>
  <si>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</si>
  <si>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</si>
  <si>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</si>
  <si>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</si>
  <si>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</si>
  <si>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</si>
  <si>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</si>
  <si>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</si>
  <si>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</si>
  <si>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</si>
  <si>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</si>
  <si>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</si>
  <si>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</si>
  <si>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</si>
  <si>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</si>
  <si>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</si>
  <si>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</si>
  <si>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</si>
  <si>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</si>
  <si>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</si>
  <si>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</si>
  <si>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</si>
  <si>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</si>
  <si>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</si>
  <si>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</si>
  <si>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</si>
  <si>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</si>
  <si>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</si>
  <si>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</si>
  <si>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</si>
  <si>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</si>
  <si>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</si>
  <si>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</si>
  <si>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</si>
  <si>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</si>
  <si>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</si>
  <si>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</si>
  <si>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</si>
  <si>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</si>
  <si>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</si>
  <si>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</si>
  <si>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</si>
  <si>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</si>
  <si>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</si>
  <si>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</si>
  <si>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</si>
  <si>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</si>
  <si>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</si>
  <si>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</si>
  <si>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</si>
  <si>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</si>
  <si>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</si>
  <si>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</si>
  <si>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</si>
  <si>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</si>
  <si>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</si>
  <si>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</si>
  <si>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</si>
  <si>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</si>
  <si>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</si>
  <si>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</si>
  <si>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</si>
  <si>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</si>
  <si>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</si>
  <si>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</si>
  <si>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</si>
  <si>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</si>
  <si>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</si>
  <si>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</si>
  <si>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</si>
  <si>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</si>
  <si>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</si>
  <si>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</si>
  <si>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</si>
  <si>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</si>
  <si>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</si>
  <si>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</si>
  <si>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</si>
  <si>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</si>
  <si>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</si>
  <si>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</si>
  <si>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</si>
  <si>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</si>
  <si>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</si>
  <si>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</si>
  <si>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</si>
  <si>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</si>
  <si>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</si>
  <si>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</si>
  <si>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</si>
  <si>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</si>
  <si>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</si>
  <si>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</si>
  <si>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</si>
  <si>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</si>
  <si>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</si>
  <si>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</si>
  <si>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</si>
  <si>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</si>
  <si>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</si>
  <si>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</si>
  <si>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</si>
  <si>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</si>
  <si>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</si>
  <si>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</si>
  <si>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</si>
  <si>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</si>
  <si>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</si>
  <si>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</si>
  <si>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</si>
  <si>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</si>
  <si>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</si>
  <si>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</si>
  <si>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</si>
  <si>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</si>
  <si>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</si>
  <si>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</si>
  <si>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</si>
  <si>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</si>
  <si>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</si>
  <si>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</si>
  <si>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</si>
  <si>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</si>
  <si>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</si>
  <si>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</si>
  <si>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</si>
  <si>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</si>
  <si>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</si>
  <si>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</si>
  <si>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</si>
  <si>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</si>
  <si>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</si>
  <si>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</si>
  <si>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</si>
  <si>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</si>
  <si>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</si>
  <si>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</si>
  <si>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</si>
  <si>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</si>
  <si>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</si>
  <si>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</si>
  <si>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</si>
  <si>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</si>
  <si>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</si>
  <si>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</si>
  <si>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</si>
  <si>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</si>
  <si>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</si>
  <si>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</si>
  <si>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</si>
  <si>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</si>
  <si>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</si>
  <si>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</si>
  <si>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</si>
  <si>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</si>
  <si>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</si>
  <si>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</si>
  <si>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</si>
  <si>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</si>
  <si>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</si>
  <si>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</si>
  <si>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</si>
  <si>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</si>
  <si>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</si>
  <si>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</si>
  <si>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</si>
  <si>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</si>
  <si>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</si>
  <si>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</si>
  <si>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</si>
  <si>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</si>
  <si>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</si>
  <si>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</si>
  <si>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</si>
  <si>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</si>
  <si>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</si>
  <si>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</si>
  <si>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</si>
  <si>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</si>
  <si>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</si>
  <si>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</si>
  <si>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</si>
  <si>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</si>
  <si>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</si>
  <si>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</si>
  <si>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</si>
  <si>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</si>
  <si>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</si>
  <si>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</si>
  <si>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</si>
  <si>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</si>
  <si>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</si>
  <si>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</si>
  <si>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</si>
  <si>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</si>
  <si>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</si>
  <si>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</si>
  <si>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</si>
  <si>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</si>
  <si>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</si>
  <si>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</si>
  <si>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</si>
  <si>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</si>
  <si>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</si>
  <si>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</si>
  <si>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</si>
  <si>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</si>
  <si>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</si>
  <si>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</si>
  <si>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</si>
  <si>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</si>
  <si>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</si>
  <si>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</si>
  <si>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</si>
  <si>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</si>
  <si>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</si>
  <si>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</si>
  <si>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</si>
  <si>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</si>
  <si>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</si>
  <si>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</si>
  <si>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</si>
  <si>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</si>
  <si>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</si>
  <si>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</si>
  <si>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</si>
  <si>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</si>
  <si>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</si>
  <si>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</si>
  <si>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</si>
  <si>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</si>
  <si>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</si>
  <si>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</si>
  <si>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</si>
  <si>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</si>
  <si>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</si>
  <si>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</si>
  <si>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</si>
  <si>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</si>
  <si>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</si>
  <si>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</si>
  <si>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</si>
  <si>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</si>
  <si>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</si>
  <si>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</si>
  <si>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</si>
  <si>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</si>
  <si>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</si>
  <si>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</si>
  <si>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</si>
  <si>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</si>
  <si>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</si>
  <si>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</si>
  <si>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</si>
  <si>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</si>
  <si>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</si>
  <si>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</si>
  <si>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</si>
  <si>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</si>
  <si>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</si>
  <si>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</si>
  <si>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</si>
  <si>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</si>
  <si>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</si>
  <si>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</si>
  <si>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</si>
  <si>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</si>
  <si>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</si>
  <si>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</si>
  <si>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</si>
  <si>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</si>
  <si>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</si>
  <si>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</si>
  <si>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</si>
  <si>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</si>
  <si>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</si>
  <si>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</si>
  <si>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</si>
  <si>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</si>
  <si>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</si>
  <si>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</si>
  <si>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</si>
  <si>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</si>
  <si>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</si>
  <si>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</si>
  <si>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</si>
  <si>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</si>
  <si>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</si>
  <si>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</si>
  <si>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</si>
  <si>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</si>
  <si>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</si>
  <si>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</si>
  <si>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</si>
  <si>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</si>
  <si>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</si>
  <si>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</si>
  <si>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</si>
  <si>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</si>
  <si>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</si>
  <si>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</si>
  <si>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</si>
  <si>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</si>
  <si>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</si>
  <si>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</si>
  <si>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</si>
  <si>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</si>
  <si>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</si>
  <si>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</si>
  <si>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</si>
  <si>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</si>
  <si>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</si>
  <si>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</si>
  <si>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</si>
  <si>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</si>
  <si>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</si>
  <si>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</si>
  <si>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</si>
  <si>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</si>
  <si>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</si>
  <si>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</si>
  <si>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</si>
  <si>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</si>
  <si>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</si>
  <si>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</si>
  <si>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</si>
  <si>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</si>
  <si>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</si>
  <si>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</si>
  <si>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</si>
  <si>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</si>
  <si>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</si>
  <si>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</si>
  <si>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</si>
  <si>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</si>
  <si>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</si>
  <si>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</si>
  <si>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</si>
  <si>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</si>
  <si>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</si>
  <si>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</si>
  <si>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</si>
  <si>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</si>
  <si>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</si>
  <si>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</si>
  <si>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</si>
  <si>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</si>
  <si>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</si>
  <si>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</si>
  <si>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</si>
  <si>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</si>
  <si>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</si>
  <si>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</si>
  <si>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</si>
  <si>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</si>
  <si>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</si>
  <si>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</si>
  <si>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</si>
  <si>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</si>
  <si>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</si>
  <si>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</si>
  <si>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</si>
  <si>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</si>
  <si>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</si>
  <si>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</si>
  <si>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</si>
  <si>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</si>
  <si>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</si>
  <si>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</si>
  <si>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</si>
  <si>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</si>
  <si>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</si>
  <si>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</si>
  <si>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</si>
  <si>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</si>
  <si>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</si>
  <si>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</si>
  <si>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</si>
  <si>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</si>
  <si>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</si>
  <si>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</si>
  <si>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</si>
  <si>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</si>
  <si>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</si>
  <si>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</si>
  <si>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</si>
  <si>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</si>
  <si>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</si>
  <si>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</si>
  <si>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</si>
  <si>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</si>
  <si>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</si>
  <si>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</si>
  <si>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</si>
  <si>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</si>
  <si>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</si>
  <si>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</si>
  <si>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</si>
  <si>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</si>
  <si>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</si>
  <si>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</si>
  <si>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</si>
  <si>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</si>
  <si>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</si>
  <si>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</si>
  <si>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</si>
  <si>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</si>
  <si>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</si>
  <si>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</si>
  <si>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</si>
  <si>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</si>
  <si>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</si>
  <si>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</si>
  <si>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</si>
  <si>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</si>
  <si>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</si>
  <si>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</si>
  <si>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</si>
  <si>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</si>
  <si>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</si>
  <si>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</si>
  <si>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</si>
  <si>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</si>
  <si>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</si>
  <si>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</si>
  <si>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</si>
  <si>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</si>
  <si>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</si>
  <si>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</si>
  <si>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</si>
  <si>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</si>
  <si>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</si>
  <si>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</si>
  <si>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</si>
  <si>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</si>
  <si>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</si>
  <si>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</si>
  <si>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</si>
  <si>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</si>
  <si>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</si>
  <si>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</si>
  <si>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</si>
  <si>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</si>
  <si>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</si>
  <si>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</si>
  <si>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</si>
  <si>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</si>
  <si>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</si>
  <si>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</si>
  <si>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</si>
  <si>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</si>
  <si>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</si>
  <si>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</si>
  <si>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</si>
  <si>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</si>
  <si>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</si>
  <si>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</si>
  <si>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</si>
  <si>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</si>
  <si>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</si>
  <si>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</si>
  <si>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</si>
  <si>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</si>
  <si>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</si>
  <si>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</si>
  <si>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</si>
  <si>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</si>
  <si>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</si>
  <si>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</si>
  <si>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</si>
  <si>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</si>
  <si>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</si>
  <si>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</si>
  <si>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</si>
  <si>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</si>
  <si>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</si>
  <si>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</si>
  <si>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</si>
  <si>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</si>
  <si>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</si>
  <si>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</si>
  <si>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</si>
  <si>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</si>
  <si>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</si>
  <si>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</si>
  <si>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</si>
  <si>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</si>
  <si>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</si>
  <si>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</si>
  <si>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</si>
  <si>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</si>
  <si>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</si>
  <si>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</si>
  <si>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</si>
  <si>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</si>
  <si>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</si>
  <si>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</si>
  <si>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</si>
  <si>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</si>
  <si>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</si>
  <si>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</si>
  <si>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</si>
  <si>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</si>
  <si>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</si>
  <si>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</si>
  <si>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</si>
  <si>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</si>
  <si>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</si>
  <si>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</si>
  <si>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</si>
  <si>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</si>
  <si>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</si>
  <si>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</si>
  <si>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</si>
  <si>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</si>
  <si>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</si>
  <si>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</si>
  <si>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</si>
  <si>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</si>
  <si>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</si>
  <si>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</si>
  <si>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</si>
  <si>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</si>
  <si>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</si>
  <si>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</si>
  <si>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</si>
  <si>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</si>
  <si>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</si>
  <si>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</si>
  <si>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</si>
  <si>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</si>
  <si>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</si>
  <si>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</si>
  <si>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</si>
  <si>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</si>
  <si>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</si>
  <si>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</si>
  <si>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</si>
  <si>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</si>
  <si>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</si>
  <si>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</si>
  <si>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</si>
  <si>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</si>
  <si>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</si>
  <si>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</si>
  <si>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</si>
  <si>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</si>
  <si>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</si>
  <si>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</si>
  <si>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</si>
  <si>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</si>
  <si>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</si>
  <si>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</si>
  <si>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</si>
  <si>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</si>
  <si>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</si>
  <si>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</si>
  <si>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</si>
  <si>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</si>
  <si>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</si>
  <si>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</si>
  <si>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</si>
  <si>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</si>
  <si>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</si>
  <si>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</si>
  <si>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</si>
  <si>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</si>
  <si>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</si>
  <si>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</si>
  <si>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</si>
  <si>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</si>
  <si>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</si>
  <si>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</si>
  <si>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</si>
  <si>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</si>
  <si>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</si>
  <si>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</si>
  <si>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</si>
  <si>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</si>
  <si>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</si>
  <si>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</si>
  <si>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</si>
  <si>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</si>
  <si>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</si>
  <si>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</si>
  <si>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</si>
  <si>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</si>
  <si>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</si>
  <si>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</si>
  <si>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</si>
  <si>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</si>
  <si>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</si>
  <si>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</si>
  <si>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</si>
  <si>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</si>
  <si>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</si>
  <si>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</si>
  <si>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</si>
  <si>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</si>
  <si>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</si>
  <si>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</si>
  <si>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</si>
  <si>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</si>
  <si>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</si>
  <si>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</si>
  <si>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</si>
  <si>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</si>
  <si>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</si>
  <si>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</si>
  <si>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</si>
  <si>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</si>
  <si>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</si>
  <si>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</si>
  <si>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</si>
  <si>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</si>
  <si>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</si>
  <si>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</si>
  <si>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</si>
  <si>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</si>
  <si>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</si>
  <si>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</si>
  <si>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</si>
  <si>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</si>
  <si>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</si>
  <si>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</si>
  <si>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</si>
  <si>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</si>
  <si>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</si>
  <si>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</si>
  <si>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</si>
  <si>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</si>
  <si>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</si>
  <si>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</si>
  <si>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</si>
  <si>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</si>
  <si>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</si>
  <si>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</si>
  <si>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</si>
  <si>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</si>
  <si>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</si>
  <si>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</si>
  <si>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</si>
  <si>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</si>
  <si>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</si>
  <si>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</si>
  <si>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</si>
  <si>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</si>
  <si>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</si>
  <si>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</si>
  <si>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</si>
  <si>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</si>
  <si>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</si>
  <si>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</si>
  <si>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</si>
  <si>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</si>
  <si>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</si>
  <si>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</si>
  <si>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</si>
  <si>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</si>
  <si>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</si>
  <si>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</si>
  <si>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</si>
  <si>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</si>
  <si>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</si>
  <si>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</si>
  <si>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</si>
  <si>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</si>
  <si>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</si>
  <si>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</si>
  <si>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</si>
  <si>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</si>
  <si>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</si>
  <si>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</si>
  <si>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</si>
  <si>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</si>
  <si>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</si>
  <si>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</si>
  <si>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</si>
  <si>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</si>
  <si>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</si>
  <si>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</si>
  <si>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</si>
  <si>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</si>
  <si>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</si>
  <si>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</si>
  <si>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</si>
  <si>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</si>
  <si>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</si>
  <si>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</si>
  <si>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</si>
  <si>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</si>
  <si>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</si>
  <si>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</si>
  <si>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</si>
  <si>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</si>
  <si>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</si>
  <si>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</si>
  <si>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</si>
  <si>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</si>
  <si>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</si>
  <si>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</si>
  <si>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</si>
  <si>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</si>
  <si>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</si>
  <si>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</si>
  <si>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</si>
  <si>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</si>
  <si>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</si>
  <si>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</si>
  <si>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</si>
  <si>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</si>
  <si>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</si>
  <si>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</si>
  <si>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</si>
  <si>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</si>
  <si>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</si>
  <si>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</si>
  <si>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</si>
  <si>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</si>
  <si>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</si>
  <si>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</si>
  <si>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</si>
  <si>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</si>
  <si>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</si>
  <si>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</si>
  <si>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</si>
  <si>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</si>
  <si>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</si>
  <si>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</si>
  <si>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</si>
  <si>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</si>
  <si>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</si>
  <si>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</si>
  <si>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</si>
  <si>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</si>
  <si>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</si>
  <si>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</si>
  <si>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</si>
  <si>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</si>
  <si>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</si>
  <si>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</si>
  <si>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</si>
  <si>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</si>
  <si>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</si>
  <si>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</si>
  <si>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</si>
  <si>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</si>
  <si>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</si>
  <si>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</si>
  <si>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</si>
  <si>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</si>
  <si>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</si>
  <si>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</si>
  <si>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</si>
  <si>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</si>
  <si>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</si>
  <si>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</si>
  <si>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</si>
  <si>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</si>
  <si>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</si>
  <si>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</si>
  <si>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</si>
  <si>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</si>
  <si>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</si>
  <si>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</si>
  <si>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</si>
  <si>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</si>
  <si>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</si>
  <si>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</si>
  <si>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</si>
  <si>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</si>
  <si>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</si>
  <si>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</si>
  <si>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</si>
  <si>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</si>
  <si>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</si>
  <si>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</si>
  <si>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</si>
  <si>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</si>
  <si>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</si>
  <si>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</si>
  <si>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</si>
  <si>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</si>
  <si>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</si>
  <si>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</si>
  <si>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</si>
  <si>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</si>
  <si>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</si>
  <si>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</si>
  <si>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</si>
  <si>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</si>
  <si>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</si>
  <si>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</si>
  <si>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</si>
  <si>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</si>
  <si>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</si>
  <si>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</si>
  <si>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</si>
  <si>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</si>
  <si>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</si>
  <si>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</si>
  <si>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</si>
  <si>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</si>
  <si>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</si>
  <si>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</si>
  <si>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</si>
  <si>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</si>
  <si>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</si>
  <si>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</si>
  <si>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</si>
  <si>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</si>
  <si>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</si>
  <si>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</si>
  <si>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</si>
  <si>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</si>
  <si>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</si>
  <si>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</si>
  <si>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</si>
  <si>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</si>
  <si>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</si>
  <si>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</si>
  <si>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</si>
  <si>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</si>
  <si>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</si>
  <si>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</si>
  <si>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</si>
  <si>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</si>
  <si>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</si>
  <si>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</si>
  <si>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</si>
  <si>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</si>
  <si>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</si>
  <si>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</si>
  <si>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</si>
  <si>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</si>
  <si>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</si>
  <si>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</si>
  <si>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</si>
  <si>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</si>
  <si>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</si>
  <si>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</si>
  <si>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</si>
  <si>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</si>
  <si>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</si>
  <si>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</si>
  <si>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</si>
  <si>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</si>
  <si>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</si>
  <si>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</si>
  <si>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</si>
  <si>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</si>
  <si>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</si>
  <si>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</si>
  <si>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</si>
  <si>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</si>
  <si>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</si>
  <si>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</si>
  <si>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</si>
  <si>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</si>
  <si>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</si>
  <si>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</si>
  <si>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</si>
  <si>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</si>
  <si>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</si>
  <si>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</si>
  <si>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</si>
  <si>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</si>
  <si>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</si>
  <si>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</si>
  <si>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</si>
  <si>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</si>
  <si>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</si>
  <si>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</si>
  <si>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</si>
  <si>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</si>
  <si>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</si>
  <si>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</si>
  <si>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</si>
  <si>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</si>
  <si>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</si>
  <si>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</si>
  <si>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</si>
  <si>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</si>
  <si>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</si>
  <si>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</si>
  <si>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</si>
  <si>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</si>
  <si>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</si>
  <si>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</si>
  <si>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</si>
  <si>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</si>
  <si>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</si>
  <si>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</si>
  <si>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</si>
  <si>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</si>
  <si>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</si>
  <si>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</si>
  <si>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</si>
  <si>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</si>
  <si>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</si>
  <si>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</si>
  <si>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</si>
  <si>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</si>
  <si>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</si>
  <si>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</si>
  <si>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</si>
  <si>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</si>
  <si>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</si>
  <si>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</si>
  <si>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</si>
  <si>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</si>
  <si>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</si>
  <si>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</si>
  <si>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</si>
  <si>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</si>
  <si>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</si>
  <si>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</si>
  <si>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</si>
  <si>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</si>
  <si>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</si>
  <si>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</si>
  <si>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</si>
  <si>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</si>
  <si>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</si>
  <si>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</si>
  <si>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</si>
  <si>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</si>
  <si>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</si>
  <si>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</si>
  <si>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</si>
  <si>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</si>
  <si>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</si>
  <si>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</si>
  <si>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</si>
  <si>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</si>
  <si>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</si>
  <si>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</si>
  <si>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</si>
  <si>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</si>
  <si>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</si>
  <si>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</si>
  <si>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</si>
  <si>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</si>
  <si>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</si>
  <si>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</si>
  <si>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</si>
  <si>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</si>
  <si>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</si>
  <si>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</si>
  <si>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</si>
  <si>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</si>
  <si>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</si>
  <si>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</si>
  <si>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</si>
  <si>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</si>
  <si>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</si>
  <si>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</si>
  <si>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</si>
  <si>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</si>
  <si>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</si>
  <si>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</si>
  <si>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</si>
  <si>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</si>
  <si>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</si>
  <si>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</si>
  <si>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</si>
  <si>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</si>
  <si>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</si>
  <si>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</si>
  <si>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</si>
  <si>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</si>
  <si>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</si>
  <si>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</si>
  <si>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</si>
  <si>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</si>
  <si>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</si>
  <si>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</si>
  <si>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</si>
  <si>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</si>
  <si>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</si>
  <si>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</si>
  <si>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</si>
  <si>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</si>
  <si>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</si>
  <si>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</si>
  <si>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</si>
  <si>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</si>
  <si>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</si>
  <si>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</si>
  <si>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</si>
  <si>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</si>
  <si>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</si>
  <si>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</si>
  <si>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</si>
  <si>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</si>
  <si>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</si>
  <si>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</si>
  <si>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</si>
  <si>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</si>
  <si>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</si>
  <si>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</si>
  <si>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</si>
  <si>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</si>
  <si>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</si>
  <si>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</si>
  <si>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</si>
  <si>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</si>
  <si>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</si>
  <si>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</si>
  <si>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</si>
  <si>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</si>
  <si>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</si>
  <si>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</si>
  <si>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</si>
  <si>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</si>
  <si>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</si>
  <si>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</si>
  <si>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</si>
  <si>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</si>
  <si>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</si>
  <si>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</si>
  <si>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</si>
  <si>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</si>
  <si>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</si>
  <si>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</si>
  <si>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</si>
  <si>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</si>
  <si>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</si>
  <si>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</si>
  <si>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</si>
  <si>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</si>
  <si>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</si>
  <si>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</si>
  <si>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</si>
  <si>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</si>
  <si>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</si>
  <si>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</si>
  <si>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</si>
  <si>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</si>
  <si>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</si>
  <si>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</si>
  <si>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</si>
  <si>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</si>
  <si>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</si>
  <si>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</si>
  <si>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</si>
  <si>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</si>
  <si>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</si>
  <si>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</si>
  <si>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</si>
  <si>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</si>
  <si>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</si>
  <si>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</si>
  <si>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</si>
  <si>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</si>
  <si>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</si>
  <si>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</si>
  <si>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</si>
  <si>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</si>
  <si>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</si>
  <si>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</si>
  <si>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</si>
  <si>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</si>
  <si>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</si>
  <si>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</si>
  <si>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</si>
  <si>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</si>
  <si>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</si>
  <si>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</si>
  <si>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</si>
  <si>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</si>
  <si>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</si>
  <si>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</si>
  <si>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</si>
  <si>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</si>
  <si>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</si>
  <si>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</si>
  <si>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</si>
  <si>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</si>
  <si>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</si>
  <si>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</si>
  <si>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</si>
  <si>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</si>
  <si>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</si>
  <si>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</si>
  <si>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</si>
  <si>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</si>
  <si>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</si>
  <si>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</si>
  <si>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</si>
  <si>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</si>
  <si>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</si>
  <si>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</si>
  <si>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</si>
  <si>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</si>
  <si>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</si>
  <si>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</si>
  <si>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</si>
  <si>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</si>
  <si>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</si>
  <si>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</si>
  <si>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</si>
  <si>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</si>
  <si>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</si>
  <si>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</si>
  <si>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</si>
  <si>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</si>
  <si>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</si>
  <si>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</si>
  <si>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</si>
  <si>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</si>
  <si>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</si>
  <si>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</si>
  <si>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</si>
  <si>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</si>
  <si>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</si>
  <si>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</si>
  <si>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</si>
  <si>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</si>
  <si>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</si>
  <si>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</si>
  <si>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</si>
  <si>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</si>
  <si>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</si>
  <si>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</si>
  <si>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</si>
  <si>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</si>
  <si>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</si>
  <si>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</si>
  <si>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</si>
  <si>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</si>
  <si>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</si>
  <si>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</si>
  <si>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</si>
  <si>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</si>
  <si>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</si>
  <si>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</si>
  <si>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</si>
  <si>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</si>
  <si>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</si>
  <si>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</si>
  <si>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</si>
  <si>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</si>
  <si>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</si>
  <si>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</si>
  <si>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</si>
  <si>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</si>
  <si>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</si>
  <si>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</si>
  <si>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</si>
  <si>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</si>
  <si>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</si>
  <si>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</si>
  <si>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</si>
  <si>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</si>
  <si>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</si>
  <si>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</si>
  <si>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</si>
  <si>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</si>
  <si>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</si>
  <si>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</si>
  <si>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</si>
  <si>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</si>
  <si>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</si>
  <si>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</si>
  <si>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</si>
  <si>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</si>
  <si>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</si>
  <si>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</si>
  <si>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</si>
  <si>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</si>
  <si>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</si>
  <si>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</si>
  <si>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</si>
  <si>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</si>
  <si>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</si>
  <si>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</si>
  <si>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</si>
  <si>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</si>
  <si>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</si>
  <si>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</si>
  <si>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</si>
  <si>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</si>
  <si>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</si>
  <si>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</si>
  <si>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</si>
  <si>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</si>
  <si>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</si>
  <si>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</si>
  <si>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</si>
  <si>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</si>
  <si>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</si>
  <si>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</si>
  <si>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</si>
  <si>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</si>
  <si>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</si>
  <si>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</si>
  <si>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</si>
  <si>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</si>
  <si>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</si>
  <si>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</si>
  <si>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</si>
  <si>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</si>
  <si>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</si>
  <si>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</si>
  <si>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</si>
  <si>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</si>
  <si>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</si>
  <si>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</si>
  <si>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</si>
  <si>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</si>
  <si>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</si>
  <si>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</si>
  <si>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</si>
  <si>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</si>
  <si>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</si>
  <si>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</si>
  <si>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</si>
  <si>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</si>
  <si>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</si>
  <si>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</si>
  <si>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</si>
  <si>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</si>
  <si>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</si>
  <si>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</si>
  <si>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</si>
  <si>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</si>
  <si>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</si>
  <si>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</si>
  <si>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</si>
  <si>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</si>
  <si>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</si>
  <si>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</si>
  <si>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</si>
  <si>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</si>
  <si>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</si>
  <si>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</si>
  <si>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</si>
  <si>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</si>
  <si>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</si>
  <si>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</si>
  <si>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</si>
  <si>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</si>
  <si>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</si>
  <si>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</si>
  <si>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</si>
  <si>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</si>
  <si>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</si>
  <si>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</si>
  <si>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</si>
  <si>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</si>
  <si>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</si>
  <si>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</si>
  <si>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</si>
  <si>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</si>
  <si>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</si>
  <si>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</si>
  <si>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</si>
  <si>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</si>
  <si>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</si>
  <si>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</si>
  <si>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</si>
  <si>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</si>
  <si>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</si>
  <si>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</si>
  <si>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</si>
  <si>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</si>
  <si>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</si>
  <si>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</si>
  <si>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</si>
  <si>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</si>
  <si>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</si>
  <si>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</si>
  <si>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</si>
  <si>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</si>
  <si>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</si>
  <si>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</si>
  <si>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</si>
  <si>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</si>
  <si>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</si>
  <si>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</si>
  <si>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</si>
  <si>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</si>
  <si>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</si>
  <si>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</si>
  <si>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</si>
  <si>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</si>
  <si>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</si>
  <si>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</si>
  <si>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</si>
  <si>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</si>
  <si>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</si>
  <si>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</si>
  <si>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</si>
  <si>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</si>
  <si>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</si>
  <si>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</si>
  <si>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</si>
  <si>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</si>
  <si>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</si>
  <si>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</si>
  <si>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</si>
  <si>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</si>
  <si>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</si>
  <si>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</si>
  <si>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</si>
  <si>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</si>
  <si>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</si>
  <si>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</si>
  <si>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</si>
  <si>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</si>
  <si>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</si>
  <si>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</si>
  <si>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</si>
  <si>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</si>
  <si>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</si>
  <si>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</si>
  <si>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</si>
  <si>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</si>
  <si>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</si>
  <si>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</si>
  <si>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</si>
  <si>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</si>
  <si>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</si>
  <si>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</si>
  <si>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</si>
  <si>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</si>
  <si>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</si>
  <si>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</si>
  <si>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</si>
  <si>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</si>
  <si>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</si>
  <si>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</si>
  <si>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</si>
  <si>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</si>
  <si>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</si>
  <si>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</si>
  <si>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</si>
  <si>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</si>
  <si>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</si>
  <si>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</si>
  <si>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</si>
  <si>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</si>
  <si>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</si>
  <si>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</si>
  <si>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</si>
  <si>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</si>
  <si>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</si>
  <si>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</si>
  <si>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</si>
  <si>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</si>
  <si>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</si>
  <si>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</si>
  <si>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</si>
  <si>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</si>
  <si>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</si>
  <si>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</si>
  <si>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</si>
  <si>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</si>
  <si>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</si>
  <si>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</si>
  <si>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</si>
  <si>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</si>
  <si>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</si>
  <si>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</si>
  <si>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</si>
  <si>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</si>
  <si>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</si>
  <si>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</si>
  <si>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</si>
  <si>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</si>
  <si>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</si>
  <si>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</si>
  <si>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</si>
  <si>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</si>
  <si>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</si>
  <si>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</si>
  <si>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</si>
  <si>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</si>
  <si>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</si>
  <si>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</si>
  <si>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</si>
  <si>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</si>
  <si>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</si>
  <si>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</si>
  <si>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</si>
  <si>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</si>
  <si>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</si>
  <si>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</si>
  <si>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</si>
  <si>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</si>
  <si>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</si>
  <si>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</si>
  <si>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</si>
  <si>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</si>
  <si>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</si>
  <si>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</si>
  <si>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</si>
  <si>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</si>
  <si>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</si>
  <si>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</si>
  <si>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</si>
  <si>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</si>
  <si>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</si>
  <si>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</si>
  <si>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</si>
  <si>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</si>
  <si>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</si>
  <si>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</si>
  <si>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</si>
  <si>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</si>
  <si>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</si>
  <si>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</si>
  <si>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</si>
  <si>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</si>
  <si>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</si>
  <si>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</si>
  <si>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</si>
  <si>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</si>
  <si>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</si>
  <si>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</si>
  <si>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</si>
  <si>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</si>
  <si>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</si>
  <si>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</si>
  <si>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</si>
  <si>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</si>
  <si>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</si>
  <si>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</si>
  <si>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</si>
  <si>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</si>
  <si>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</si>
  <si>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</si>
  <si>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</si>
  <si>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</si>
  <si>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</si>
  <si>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</si>
  <si>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</si>
  <si>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</si>
  <si>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</si>
  <si>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</si>
  <si>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</si>
  <si>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</si>
  <si>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</si>
  <si>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</si>
  <si>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</si>
  <si>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</si>
  <si>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</si>
  <si>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</si>
  <si>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</si>
  <si>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</si>
  <si>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</si>
  <si>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</si>
  <si>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</si>
  <si>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</si>
  <si>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</si>
  <si>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</si>
  <si>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</si>
  <si>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</si>
  <si>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</si>
  <si>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</si>
  <si>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</si>
  <si>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</si>
  <si>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</si>
  <si>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</si>
  <si>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</si>
  <si>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</si>
  <si>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</si>
  <si>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</si>
  <si>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</si>
  <si>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</si>
  <si>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</si>
  <si>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</si>
  <si>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</si>
  <si>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</si>
  <si>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</si>
  <si>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</si>
  <si>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</si>
  <si>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</si>
  <si>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</si>
  <si>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</si>
  <si>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</si>
  <si>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</si>
  <si>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</si>
  <si>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</si>
  <si>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</si>
  <si>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</si>
  <si>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</si>
  <si>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</si>
  <si>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</si>
  <si>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</si>
  <si>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</si>
  <si>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</si>
  <si>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</si>
  <si>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</si>
  <si>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</si>
  <si>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</si>
  <si>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</si>
  <si>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</si>
  <si>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</si>
  <si>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</si>
  <si>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</si>
  <si>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</si>
  <si>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</si>
  <si>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</si>
  <si>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</si>
  <si>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</si>
  <si>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</si>
  <si>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</si>
  <si>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</si>
  <si>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</si>
  <si>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</si>
  <si>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</si>
  <si>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</si>
  <si>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</si>
  <si>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</si>
  <si>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</si>
  <si>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</si>
  <si>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</si>
  <si>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</si>
  <si>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</si>
  <si>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</si>
  <si>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</si>
  <si>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</si>
  <si>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</si>
  <si>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</si>
  <si>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</si>
  <si>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</si>
  <si>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</si>
  <si>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</si>
  <si>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</si>
  <si>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</si>
  <si>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</si>
  <si>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</si>
  <si>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</si>
  <si>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</si>
  <si>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</si>
  <si>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</si>
  <si>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</si>
  <si>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</si>
  <si>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</si>
  <si>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</si>
  <si>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</si>
  <si>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</si>
  <si>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</si>
  <si>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</si>
  <si>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</si>
  <si>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</si>
  <si>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</si>
  <si>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</si>
  <si>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</si>
  <si>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</si>
  <si>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</si>
  <si>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</si>
  <si>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</si>
  <si>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</si>
  <si>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</si>
  <si>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</si>
  <si>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</si>
  <si>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</si>
  <si>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</si>
  <si>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</si>
  <si>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</si>
  <si>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</si>
  <si>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</si>
  <si>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</si>
  <si>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</si>
  <si>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</si>
  <si>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</si>
  <si>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</si>
  <si>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</si>
  <si>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</si>
  <si>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</si>
  <si>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</si>
  <si>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</si>
  <si>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</si>
  <si>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</si>
  <si>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</si>
  <si>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</si>
  <si>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</si>
  <si>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</si>
  <si>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</si>
  <si>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</si>
  <si>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</si>
  <si>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</si>
  <si>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</si>
  <si>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</si>
  <si>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</si>
  <si>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</si>
  <si>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</si>
  <si>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</si>
  <si>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</si>
  <si>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</si>
  <si>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</si>
  <si>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</si>
  <si>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</si>
  <si>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</si>
  <si>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</si>
  <si>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</si>
  <si>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</si>
  <si>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</si>
  <si>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</si>
  <si>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</si>
  <si>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</si>
  <si>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</si>
  <si>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</si>
  <si>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</si>
  <si>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</si>
  <si>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</si>
  <si>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</si>
  <si>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</si>
  <si>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</si>
  <si>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</si>
  <si>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</si>
  <si>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</si>
  <si>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</si>
  <si>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</si>
  <si>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</si>
  <si>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</si>
  <si>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</si>
  <si>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</si>
  <si>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</si>
  <si>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</si>
  <si>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</si>
  <si>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</si>
  <si>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</si>
  <si>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</si>
  <si>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</si>
  <si>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</si>
  <si>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</si>
  <si>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</si>
  <si>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</si>
  <si>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</si>
  <si>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</si>
  <si>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</si>
  <si>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</si>
  <si>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</si>
  <si>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</si>
  <si>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</si>
  <si>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</si>
  <si>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</si>
  <si>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</si>
  <si>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</si>
  <si>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</si>
  <si>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</si>
  <si>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</si>
  <si>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</si>
  <si>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</si>
  <si>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</si>
  <si>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</si>
  <si>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</si>
  <si>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</si>
  <si>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</si>
  <si>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</si>
  <si>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</si>
  <si>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</si>
  <si>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</si>
  <si>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</si>
  <si>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</si>
  <si>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</si>
  <si>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</si>
  <si>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</si>
  <si>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</si>
  <si>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</si>
  <si>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</si>
  <si>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</si>
  <si>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</si>
  <si>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</si>
  <si>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</si>
  <si>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</si>
  <si>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</si>
  <si>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</si>
  <si>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</si>
  <si>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</si>
  <si>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</si>
  <si>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</si>
  <si>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</si>
  <si>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</si>
  <si>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</si>
  <si>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</si>
  <si>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</si>
  <si>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</si>
  <si>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</si>
  <si>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</si>
  <si>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</si>
  <si>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</si>
  <si>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</si>
  <si>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</si>
  <si>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</si>
  <si>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</si>
  <si>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</si>
  <si>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</si>
  <si>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</si>
  <si>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</si>
  <si>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</si>
  <si>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</si>
  <si>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</si>
  <si>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</si>
  <si>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</si>
  <si>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</si>
  <si>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</si>
  <si>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</si>
  <si>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</si>
  <si>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</si>
  <si>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</si>
  <si>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</si>
  <si>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</si>
  <si>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</si>
  <si>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</si>
  <si>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</si>
  <si>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</si>
  <si>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</si>
  <si>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</si>
  <si>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</si>
  <si>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</si>
  <si>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</si>
  <si>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</si>
  <si>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</si>
  <si>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</si>
  <si>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</si>
  <si>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</si>
  <si>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</si>
  <si>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</si>
  <si>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</si>
  <si>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</si>
  <si>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</si>
  <si>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</si>
  <si>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</si>
  <si>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</si>
  <si>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</si>
  <si>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</si>
  <si>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</si>
  <si>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</si>
  <si>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</si>
  <si>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</si>
  <si>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</si>
  <si>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</si>
  <si>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</si>
  <si>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</si>
  <si>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</si>
  <si>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</si>
  <si>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</si>
  <si>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</si>
  <si>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</si>
  <si>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</si>
  <si>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</si>
  <si>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</si>
  <si>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</si>
  <si>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</si>
  <si>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</si>
  <si>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</si>
  <si>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</si>
  <si>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</si>
  <si>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</si>
  <si>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</si>
  <si>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</si>
  <si>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</si>
  <si>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</si>
  <si>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</si>
  <si>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</si>
  <si>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</si>
  <si>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</si>
  <si>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</si>
  <si>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</si>
  <si>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</si>
  <si>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</si>
  <si>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</si>
  <si>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</si>
  <si>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</si>
  <si>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</si>
  <si>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</si>
  <si>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</si>
  <si>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</si>
  <si>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</si>
  <si>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</si>
  <si>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</si>
  <si>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</si>
  <si>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</si>
  <si>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</si>
  <si>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</si>
  <si>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</si>
  <si>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</si>
  <si>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</si>
  <si>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</si>
  <si>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</si>
  <si>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</si>
  <si>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</si>
  <si>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</si>
  <si>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</si>
  <si>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</si>
  <si>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</si>
  <si>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</si>
  <si>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</si>
  <si>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</si>
  <si>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</si>
  <si>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</si>
  <si>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</si>
  <si>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</si>
  <si>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</si>
  <si>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</si>
  <si>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</si>
  <si>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</si>
  <si>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</si>
  <si>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</si>
  <si>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</si>
  <si>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</si>
  <si>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</si>
  <si>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</si>
  <si>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</si>
  <si>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</si>
  <si>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</si>
  <si>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</si>
  <si>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</si>
  <si>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</si>
  <si>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</si>
  <si>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</si>
  <si>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</si>
  <si>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</si>
  <si>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</si>
  <si>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</si>
  <si>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</si>
  <si>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</si>
  <si>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</si>
  <si>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</si>
  <si>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</si>
  <si>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</si>
  <si>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</si>
  <si>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</si>
  <si>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</si>
  <si>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</si>
  <si>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</si>
  <si>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</si>
  <si>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</si>
  <si>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</si>
  <si>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</si>
  <si>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</si>
  <si>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</si>
  <si>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</si>
  <si>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</si>
  <si>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</si>
  <si>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</si>
  <si>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</si>
  <si>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</si>
  <si>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</si>
  <si>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</si>
  <si>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</si>
  <si>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</si>
  <si>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</si>
  <si>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</si>
  <si>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</si>
  <si>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</si>
  <si>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</si>
  <si>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</si>
  <si>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</si>
  <si>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</si>
  <si>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</si>
  <si>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</si>
  <si>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</si>
  <si>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</si>
  <si>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</si>
  <si>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</si>
  <si>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</si>
  <si>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</si>
  <si>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</si>
  <si>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</si>
  <si>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</si>
  <si>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</si>
  <si>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</si>
  <si>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</si>
  <si>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</si>
  <si>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</si>
  <si>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</si>
  <si>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</si>
  <si>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</si>
  <si>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</si>
  <si>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</si>
  <si>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</si>
  <si>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</si>
  <si>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</si>
  <si>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</si>
  <si>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</si>
  <si>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</si>
  <si>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</si>
  <si>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</si>
  <si>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</si>
  <si>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</si>
  <si>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</si>
  <si>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</si>
  <si>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</si>
  <si>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</si>
  <si>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</si>
  <si>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</si>
  <si>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</si>
  <si>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</si>
  <si>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</si>
  <si>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</si>
  <si>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</si>
  <si>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</si>
  <si>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</si>
  <si>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</si>
  <si>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</si>
  <si>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</si>
  <si>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</si>
  <si>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</si>
  <si>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</si>
  <si>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</si>
  <si>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</si>
  <si>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</si>
  <si>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</si>
  <si>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</si>
  <si>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</si>
  <si>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</si>
  <si>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</si>
  <si>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</si>
  <si>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</si>
  <si>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</si>
  <si>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</si>
  <si>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</si>
  <si>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</si>
  <si>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</si>
  <si>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</si>
  <si>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</si>
  <si>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</si>
  <si>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</si>
  <si>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</si>
  <si>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</si>
  <si>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</si>
  <si>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</si>
  <si>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</si>
  <si>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</si>
  <si>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</si>
  <si>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</si>
  <si>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</si>
  <si>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</si>
  <si>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</si>
  <si>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</si>
  <si>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</si>
  <si>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</si>
  <si>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</si>
  <si>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</si>
  <si>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</si>
  <si>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</si>
  <si>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</si>
  <si>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</si>
  <si>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</si>
  <si>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</si>
  <si>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</si>
  <si>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</si>
  <si>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</si>
  <si>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</si>
  <si>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</si>
  <si>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</si>
  <si>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</si>
  <si>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</si>
  <si>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</si>
  <si>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</si>
  <si>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</si>
  <si>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</si>
  <si>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</si>
  <si>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</si>
  <si>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</si>
  <si>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</si>
  <si>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</si>
  <si>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</si>
  <si>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</si>
  <si>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</si>
  <si>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</si>
  <si>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</si>
  <si>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</si>
  <si>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</si>
  <si>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</si>
  <si>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</si>
  <si>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</si>
  <si>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</si>
  <si>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</si>
  <si>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</si>
  <si>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</si>
  <si>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</si>
  <si>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</si>
  <si>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</si>
  <si>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</si>
  <si>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</si>
  <si>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</si>
  <si>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</si>
  <si>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</si>
  <si>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</si>
  <si>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</si>
  <si>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</si>
  <si>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</si>
  <si>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</si>
  <si>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</si>
  <si>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</si>
  <si>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</si>
  <si>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</si>
  <si>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</si>
  <si>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</si>
  <si>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</si>
  <si>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</si>
  <si>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</si>
  <si>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</si>
  <si>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</si>
  <si>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</si>
  <si>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</si>
  <si>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</si>
  <si>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</si>
  <si>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</si>
  <si>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</si>
  <si>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</si>
  <si>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</si>
  <si>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</si>
  <si>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</si>
  <si>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</si>
  <si>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</si>
  <si>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</si>
  <si>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</si>
  <si>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</si>
  <si>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</si>
  <si>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</si>
  <si>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</si>
  <si>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</si>
  <si>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</si>
  <si>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</si>
  <si>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</si>
  <si>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</si>
  <si>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</si>
  <si>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</si>
  <si>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</si>
  <si>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</si>
  <si>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</si>
  <si>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</si>
  <si>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</si>
  <si>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</si>
  <si>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</si>
  <si>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</si>
  <si>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</si>
  <si>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</si>
  <si>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</si>
  <si>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</si>
  <si>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</si>
  <si>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</si>
  <si>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</si>
  <si>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</si>
  <si>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</si>
  <si>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</si>
  <si>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</si>
  <si>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</si>
  <si>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</si>
  <si>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</si>
  <si>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</si>
  <si>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</si>
  <si>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</si>
  <si>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</si>
  <si>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</si>
  <si>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</si>
  <si>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</si>
  <si>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</si>
  <si>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</si>
  <si>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</si>
  <si>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</si>
  <si>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</si>
  <si>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</si>
  <si>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</si>
  <si>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</si>
  <si>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</si>
  <si>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</si>
  <si>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</si>
  <si>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</si>
  <si>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</si>
  <si>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</si>
  <si>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</si>
  <si>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</si>
  <si>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</si>
  <si>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</si>
  <si>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</si>
  <si>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</si>
  <si>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</si>
  <si>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</si>
  <si>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</si>
  <si>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</si>
  <si>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</si>
  <si>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</si>
  <si>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</si>
  <si>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</si>
  <si>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</si>
  <si>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</si>
  <si>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</si>
  <si>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</si>
  <si>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</si>
  <si>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</si>
  <si>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</si>
  <si>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</si>
  <si>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</si>
  <si>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</si>
  <si>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</si>
  <si>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</si>
  <si>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</si>
  <si>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</si>
  <si>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</si>
  <si>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</si>
  <si>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</si>
  <si>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</si>
  <si>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</si>
  <si>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</si>
  <si>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</si>
  <si>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</si>
  <si>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</si>
  <si>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</si>
  <si>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</si>
  <si>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</si>
  <si>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</si>
  <si>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</si>
  <si>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</si>
  <si>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</si>
  <si>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</si>
  <si>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</si>
  <si>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</si>
  <si>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</si>
  <si>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</si>
  <si>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</si>
  <si>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</si>
  <si>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</si>
  <si>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</si>
  <si>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</si>
  <si>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</si>
  <si>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</si>
  <si>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</si>
  <si>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</si>
  <si>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</si>
  <si>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</si>
  <si>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</si>
  <si>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</si>
  <si>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</si>
  <si>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</si>
  <si>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</si>
  <si>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</si>
  <si>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</si>
  <si>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</si>
  <si>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</si>
  <si>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</si>
  <si>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</si>
  <si>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</si>
  <si>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</si>
  <si>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</si>
  <si>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</si>
  <si>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</si>
  <si>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</si>
  <si>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</si>
  <si>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</si>
  <si>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</si>
  <si>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</si>
  <si>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</si>
  <si>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</si>
  <si>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</si>
  <si>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</si>
  <si>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</si>
  <si>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</si>
  <si>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</si>
  <si>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</si>
  <si>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</si>
  <si>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</si>
  <si>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</si>
  <si>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</si>
  <si>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</si>
  <si>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</si>
  <si>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</si>
  <si>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</si>
  <si>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</si>
  <si>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</si>
  <si>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</si>
  <si>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</si>
  <si>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</si>
  <si>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</si>
  <si>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</si>
  <si>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</si>
  <si>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</si>
  <si>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</si>
  <si>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</si>
  <si>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</si>
  <si>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</si>
  <si>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</si>
  <si>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</si>
  <si>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</si>
  <si>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</si>
  <si>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</si>
  <si>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</si>
  <si>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</si>
  <si>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</si>
  <si>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</si>
  <si>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</si>
  <si>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</si>
  <si>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</si>
  <si>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</si>
  <si>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</si>
  <si>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</si>
  <si>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</si>
  <si>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</si>
  <si>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</si>
  <si>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</si>
  <si>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</si>
  <si>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</si>
  <si>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</si>
  <si>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</si>
  <si>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</si>
  <si>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</si>
  <si>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</si>
  <si>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</si>
  <si>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</si>
  <si>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</si>
  <si>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</si>
  <si>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</si>
  <si>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</si>
  <si>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</si>
  <si>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</si>
  <si>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</si>
  <si>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</si>
  <si>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</si>
  <si>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</si>
  <si>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</si>
  <si>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</si>
  <si>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</si>
  <si>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</si>
  <si>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</si>
  <si>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</si>
  <si>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</si>
  <si>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</si>
  <si>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</si>
  <si>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</si>
  <si>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</si>
  <si>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</si>
  <si>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</si>
  <si>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</si>
  <si>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</si>
  <si>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</si>
  <si>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</si>
  <si>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</si>
  <si>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</si>
  <si>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</si>
  <si>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</si>
  <si>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</si>
  <si>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</si>
  <si>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</si>
  <si>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</si>
  <si>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</si>
  <si>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</si>
  <si>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</si>
  <si>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</si>
  <si>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</si>
  <si>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</si>
  <si>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</si>
  <si>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</si>
  <si>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</si>
  <si>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</si>
  <si>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</si>
  <si>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</si>
  <si>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</si>
  <si>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</si>
  <si>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</si>
  <si>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</si>
  <si>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</si>
  <si>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</si>
  <si>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</si>
  <si>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</si>
  <si>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</si>
  <si>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</si>
  <si>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</si>
  <si>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</si>
  <si>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</si>
  <si>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</si>
  <si>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</si>
  <si>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</si>
  <si>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</si>
  <si>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</si>
  <si>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</si>
  <si>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</si>
  <si>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</si>
  <si>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</si>
  <si>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</si>
  <si>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</si>
  <si>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</si>
  <si>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</si>
  <si>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</si>
  <si>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</si>
  <si>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</si>
  <si>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</si>
  <si>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</si>
  <si>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</si>
  <si>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</si>
  <si>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</si>
  <si>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</si>
  <si>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</si>
  <si>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</si>
  <si>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</si>
  <si>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</si>
  <si>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</si>
  <si>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</si>
  <si>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</si>
  <si>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</si>
  <si>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</si>
  <si>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</si>
  <si>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</si>
  <si>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</si>
  <si>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</si>
  <si>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</si>
  <si>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</si>
  <si>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</si>
  <si>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</si>
  <si>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</si>
  <si>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</si>
  <si>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</si>
  <si>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</si>
  <si>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</si>
  <si>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</si>
  <si>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</si>
  <si>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</si>
  <si>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</si>
  <si>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</si>
  <si>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</si>
  <si>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</si>
  <si>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</si>
  <si>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</si>
  <si>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</si>
  <si>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</si>
  <si>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</si>
  <si>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</si>
  <si>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</si>
  <si>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</si>
  <si>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</si>
  <si>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</si>
  <si>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</si>
  <si>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</si>
  <si>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</si>
  <si>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</si>
  <si>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</si>
  <si>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</si>
  <si>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</si>
  <si>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</si>
  <si>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</si>
  <si>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</si>
  <si>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</si>
  <si>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</si>
  <si>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</si>
  <si>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</si>
  <si>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</si>
  <si>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</si>
  <si>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</si>
  <si>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</si>
  <si>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</si>
  <si>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</si>
  <si>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</si>
  <si>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</si>
  <si>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</si>
  <si>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</si>
  <si>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</si>
  <si>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</si>
  <si>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</si>
  <si>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</si>
  <si>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</si>
  <si>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</si>
  <si>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</si>
  <si>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</si>
  <si>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</si>
  <si>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</si>
  <si>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</si>
  <si>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</si>
  <si>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</si>
  <si>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</si>
  <si>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</si>
  <si>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</si>
  <si>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</si>
  <si>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</si>
  <si>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</si>
  <si>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</si>
  <si>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</si>
  <si>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</si>
  <si>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</si>
  <si>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</si>
  <si>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</si>
  <si>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</si>
  <si>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</si>
  <si>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</si>
  <si>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</si>
  <si>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</si>
  <si>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</si>
  <si>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</si>
  <si>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</si>
  <si>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</si>
  <si>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</si>
  <si>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</si>
  <si>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</si>
  <si>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</si>
  <si>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</si>
  <si>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</si>
  <si>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</si>
  <si>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</si>
  <si>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</si>
  <si>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</si>
  <si>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</si>
  <si>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</si>
  <si>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</si>
  <si>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</si>
  <si>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</si>
  <si>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</si>
  <si>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</si>
  <si>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</si>
  <si>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</si>
  <si>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</si>
  <si>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</si>
  <si>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</si>
  <si>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</si>
  <si>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</si>
  <si>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</si>
  <si>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</si>
  <si>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</si>
  <si>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</si>
  <si>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</si>
  <si>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</si>
  <si>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</si>
  <si>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</si>
  <si>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</si>
  <si>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</si>
  <si>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</si>
  <si>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</si>
  <si>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</si>
  <si>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</si>
  <si>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</si>
  <si>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</si>
  <si>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</si>
  <si>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</si>
  <si>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</si>
  <si>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</si>
  <si>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</si>
  <si>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</si>
  <si>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</si>
  <si>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</si>
  <si>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</si>
  <si>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</si>
  <si>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</si>
  <si>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</si>
  <si>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</si>
  <si>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</si>
  <si>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</si>
  <si>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</si>
  <si>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</si>
  <si>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</si>
  <si>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</si>
  <si>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</si>
  <si>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</si>
  <si>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</si>
  <si>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</si>
  <si>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</si>
  <si>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</si>
  <si>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</si>
  <si>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</si>
  <si>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</si>
  <si>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</si>
  <si>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</si>
  <si>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</si>
  <si>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</si>
  <si>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</si>
  <si>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</si>
  <si>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</si>
  <si>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</si>
  <si>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</si>
  <si>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</si>
  <si>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</si>
  <si>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</si>
  <si>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</si>
  <si>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</si>
  <si>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</si>
  <si>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</si>
  <si>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</si>
  <si>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</si>
  <si>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</si>
  <si>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</si>
  <si>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</si>
  <si>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</si>
  <si>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</si>
  <si>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</si>
  <si>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</si>
  <si>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</si>
  <si>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</si>
  <si>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</si>
  <si>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</si>
  <si>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</si>
  <si>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</si>
  <si>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</si>
  <si>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</si>
  <si>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</si>
  <si>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</si>
  <si>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</si>
  <si>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</si>
  <si>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</si>
  <si>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</si>
  <si>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</si>
  <si>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</si>
  <si>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</si>
  <si>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</si>
  <si>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</si>
  <si>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</si>
  <si>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</si>
  <si>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</si>
  <si>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</si>
  <si>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</si>
  <si>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</si>
  <si>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</si>
  <si>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</si>
  <si>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</si>
  <si>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</si>
  <si>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</si>
  <si>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</si>
  <si>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</si>
  <si>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</si>
  <si>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</si>
  <si>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</si>
  <si>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</si>
  <si>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</si>
  <si>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</si>
  <si>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</si>
  <si>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</si>
  <si>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</si>
  <si>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</si>
  <si>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</si>
  <si>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</si>
  <si>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</si>
  <si>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</si>
  <si>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</si>
  <si>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</si>
  <si>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</si>
  <si>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</si>
  <si>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</si>
  <si>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</si>
  <si>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</si>
  <si>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</si>
  <si>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</si>
  <si>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</si>
  <si>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</si>
  <si>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</si>
  <si>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</si>
  <si>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</si>
  <si>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</si>
  <si>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</si>
  <si>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</si>
  <si>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</si>
  <si>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</si>
  <si>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</si>
  <si>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</si>
  <si>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</si>
  <si>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</si>
  <si>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</si>
  <si>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</si>
  <si>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</si>
  <si>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</si>
  <si>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</si>
  <si>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</si>
  <si>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</si>
  <si>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</si>
  <si>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</si>
  <si>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</si>
  <si>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</si>
  <si>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</si>
  <si>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</si>
  <si>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</si>
  <si>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</si>
  <si>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</si>
  <si>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</si>
  <si>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</si>
  <si>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</si>
  <si>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</si>
  <si>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</si>
  <si>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</si>
  <si>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</si>
  <si>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</si>
  <si>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</si>
  <si>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</si>
  <si>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</si>
  <si>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</si>
  <si>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</si>
  <si>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</si>
  <si>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</si>
  <si>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</si>
  <si>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</si>
  <si>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</si>
  <si>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</si>
  <si>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</si>
  <si>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</si>
  <si>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</si>
  <si>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</si>
  <si>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</si>
  <si>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</si>
  <si>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</si>
  <si>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</si>
  <si>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</si>
  <si>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</si>
  <si>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</si>
  <si>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</si>
  <si>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</si>
  <si>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</si>
  <si>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</si>
  <si>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</si>
  <si>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</si>
  <si>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</si>
  <si>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</si>
  <si>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</si>
  <si>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</si>
  <si>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</si>
  <si>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</si>
  <si>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</si>
  <si>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</si>
  <si>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</si>
  <si>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</si>
  <si>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</si>
  <si>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</si>
  <si>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</si>
  <si>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</si>
  <si>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</si>
  <si>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</si>
  <si>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</si>
  <si>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</si>
  <si>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</si>
  <si>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</si>
  <si>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</si>
  <si>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</si>
  <si>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</si>
  <si>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</si>
  <si>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</si>
  <si>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</si>
  <si>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</si>
  <si>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</si>
  <si>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</si>
  <si>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</si>
  <si>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</si>
  <si>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</si>
  <si>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</si>
  <si>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</si>
  <si>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</si>
  <si>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</si>
  <si>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</si>
  <si>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</si>
  <si>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</si>
  <si>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</si>
  <si>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</si>
  <si>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</si>
  <si>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</si>
  <si>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</si>
  <si>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</si>
  <si>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</si>
  <si>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</si>
  <si>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</si>
  <si>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</si>
  <si>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</si>
  <si>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</si>
  <si>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</si>
  <si>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</si>
  <si>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</si>
  <si>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</si>
  <si>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</si>
  <si>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</si>
  <si>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</si>
  <si>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</si>
  <si>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</si>
  <si>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</si>
  <si>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</si>
  <si>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</si>
  <si>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</si>
  <si>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</si>
  <si>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</si>
  <si>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</si>
  <si>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</si>
  <si>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</si>
  <si>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</si>
  <si>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</si>
  <si>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</si>
  <si>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</si>
  <si>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</si>
  <si>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</si>
  <si>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</si>
  <si>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</si>
  <si>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</si>
  <si>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</si>
  <si>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</si>
  <si>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</si>
  <si>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</si>
  <si>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</si>
  <si>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</si>
  <si>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</si>
  <si>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</si>
  <si>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</si>
  <si>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</si>
  <si>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</si>
  <si>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</si>
  <si>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</si>
  <si>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</si>
  <si>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</si>
  <si>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</si>
  <si>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</si>
  <si>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</si>
  <si>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</si>
  <si>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</si>
  <si>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</si>
  <si>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</si>
  <si>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</si>
  <si>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</si>
  <si>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</si>
  <si>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</si>
  <si>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</si>
  <si>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</si>
  <si>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</si>
  <si>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</si>
  <si>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</si>
  <si>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</si>
  <si>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</si>
  <si>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</si>
  <si>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</si>
  <si>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</si>
  <si>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</si>
  <si>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</si>
  <si>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</si>
  <si>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</si>
  <si>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</si>
  <si>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</si>
  <si>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</si>
  <si>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</si>
  <si>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</si>
  <si>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</si>
  <si>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</si>
  <si>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</si>
  <si>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</si>
  <si>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</si>
  <si>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</si>
  <si>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</si>
  <si>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</si>
  <si>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</si>
  <si>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</si>
  <si>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</si>
  <si>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</si>
  <si>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</si>
  <si>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</si>
  <si>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</si>
  <si>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</si>
  <si>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</si>
  <si>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</si>
  <si>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</si>
  <si>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</si>
  <si>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</si>
  <si>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</si>
  <si>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</si>
  <si>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</si>
  <si>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</si>
  <si>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</si>
  <si>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</si>
  <si>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</si>
  <si>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</si>
  <si>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</si>
  <si>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</si>
  <si>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</si>
  <si>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</si>
  <si>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</si>
  <si>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</si>
  <si>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</si>
  <si>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</si>
  <si>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</si>
  <si>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</si>
  <si>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</si>
  <si>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</si>
  <si>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</si>
  <si>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</si>
  <si>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</si>
  <si>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</si>
  <si>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</si>
  <si>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</si>
  <si>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</si>
  <si>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</si>
  <si>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</si>
  <si>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</si>
  <si>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</si>
  <si>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</si>
  <si>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</si>
  <si>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</si>
  <si>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</si>
  <si>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</si>
  <si>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</si>
  <si>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</si>
  <si>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</si>
  <si>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</si>
  <si>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</si>
  <si>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</si>
  <si>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</si>
  <si>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</si>
  <si>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</si>
  <si>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</si>
  <si>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</si>
  <si>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</si>
  <si>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</si>
  <si>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</si>
  <si>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</si>
  <si>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</si>
  <si>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</si>
  <si>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</si>
  <si>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</si>
  <si>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</si>
  <si>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</si>
  <si>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</si>
  <si>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</si>
  <si>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</si>
  <si>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</si>
  <si>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</si>
  <si>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</si>
  <si>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</si>
  <si>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</si>
  <si>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</si>
  <si>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</si>
  <si>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</si>
  <si>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</si>
  <si>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</si>
  <si>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</si>
  <si>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</si>
  <si>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</si>
  <si>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</si>
  <si>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</si>
  <si>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</si>
  <si>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</si>
  <si>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</si>
  <si>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</si>
  <si>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</si>
  <si>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</si>
  <si>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</si>
  <si>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</si>
  <si>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</si>
  <si>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</si>
  <si>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</si>
  <si>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</si>
  <si>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</si>
  <si>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</si>
  <si>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</si>
  <si>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</si>
  <si>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</si>
  <si>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</si>
  <si>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</si>
  <si>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</si>
  <si>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</si>
  <si>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</si>
  <si>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</si>
  <si>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</si>
  <si>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</si>
  <si>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</si>
  <si>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</si>
  <si>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</si>
  <si>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</si>
  <si>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</si>
  <si>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</si>
  <si>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</si>
  <si>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</si>
  <si>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</si>
  <si>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</si>
  <si>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</si>
  <si>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</si>
  <si>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</si>
  <si>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</si>
  <si>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</si>
  <si>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</si>
  <si>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</si>
  <si>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</si>
  <si>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</si>
  <si>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</si>
  <si>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</si>
  <si>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</si>
  <si>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</si>
  <si>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</si>
  <si>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</si>
  <si>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</si>
  <si>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</si>
  <si>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</si>
  <si>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</si>
  <si>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</si>
  <si>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</si>
  <si>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</si>
  <si>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</si>
  <si>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</si>
  <si>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</si>
  <si>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</si>
  <si>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</si>
  <si>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</si>
  <si>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</si>
  <si>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</si>
  <si>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</si>
  <si>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</si>
  <si>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</si>
  <si>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</si>
  <si>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</si>
  <si>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</si>
  <si>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</si>
  <si>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</si>
  <si>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</si>
  <si>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</si>
  <si>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</si>
  <si>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</si>
  <si>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</si>
  <si>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</si>
  <si>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</si>
  <si>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</si>
  <si>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</si>
  <si>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</si>
  <si>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</si>
  <si>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</si>
  <si>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</si>
  <si>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</si>
  <si>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</si>
  <si>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</si>
  <si>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</si>
  <si>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</si>
  <si>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</si>
  <si>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</si>
  <si>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</si>
  <si>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</si>
  <si>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</si>
  <si>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</si>
  <si>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</si>
  <si>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</si>
  <si>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</si>
  <si>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</si>
  <si>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</si>
  <si>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</si>
  <si>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</si>
  <si>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</si>
  <si>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</si>
  <si>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</si>
  <si>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</si>
  <si>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</si>
  <si>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</si>
  <si>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</si>
  <si>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</si>
  <si>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</si>
  <si>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</si>
  <si>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</si>
  <si>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</si>
  <si>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</si>
  <si>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</si>
  <si>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</si>
  <si>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</si>
  <si>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</si>
  <si>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</si>
  <si>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</si>
  <si>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</si>
  <si>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</si>
  <si>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</si>
  <si>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</si>
  <si>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</si>
  <si>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</si>
  <si>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</si>
  <si>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</si>
  <si>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</si>
  <si>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</si>
  <si>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</si>
  <si>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</si>
  <si>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</si>
  <si>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</si>
  <si>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</si>
  <si>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</si>
  <si>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</si>
  <si>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</si>
  <si>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</si>
  <si>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</si>
  <si>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</si>
  <si>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</si>
  <si>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</si>
  <si>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</si>
  <si>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</si>
  <si>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</si>
  <si>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</si>
  <si>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</si>
  <si>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</si>
  <si>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</si>
  <si>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</si>
  <si>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</si>
  <si>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</si>
  <si>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</si>
  <si>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</si>
  <si>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</si>
  <si>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</si>
  <si>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</si>
  <si>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</si>
  <si>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</si>
  <si>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</si>
  <si>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</si>
  <si>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</si>
  <si>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</si>
  <si>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</si>
  <si>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</si>
  <si>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</si>
  <si>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</si>
  <si>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</si>
  <si>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</si>
  <si>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</si>
  <si>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</si>
  <si>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</si>
  <si>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</si>
  <si>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</si>
  <si>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</si>
  <si>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</si>
  <si>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</si>
  <si>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</si>
  <si>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</si>
  <si>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</si>
  <si>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</si>
  <si>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</si>
  <si>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</si>
  <si>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</si>
  <si>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</si>
  <si>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</si>
  <si>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</si>
  <si>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</si>
  <si>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</si>
  <si>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</si>
  <si>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</si>
  <si>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</si>
  <si>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</si>
  <si>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</si>
  <si>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</si>
  <si>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</si>
  <si>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</si>
  <si>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</si>
  <si>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</si>
  <si>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</si>
  <si>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</si>
  <si>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</si>
  <si>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</si>
  <si>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</si>
  <si>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</si>
  <si>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</si>
  <si>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</si>
  <si>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</si>
  <si>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</si>
  <si>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</si>
  <si>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</si>
  <si>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</si>
  <si>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</si>
  <si>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</si>
  <si>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</si>
  <si>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</si>
  <si>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</si>
  <si>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</si>
  <si>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</si>
  <si>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</si>
  <si>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</si>
  <si>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</si>
  <si>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</si>
  <si>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</si>
  <si>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</si>
  <si>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</si>
  <si>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</si>
  <si>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</si>
  <si>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</si>
  <si>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</si>
  <si>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</si>
  <si>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</si>
  <si>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</si>
  <si>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</si>
  <si>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</si>
  <si>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</si>
  <si>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</si>
  <si>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</si>
  <si>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</si>
  <si>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</si>
  <si>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</si>
  <si>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</si>
  <si>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</si>
  <si>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</si>
  <si>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</si>
  <si>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</si>
  <si>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</si>
  <si>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</si>
  <si>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</si>
  <si>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</si>
  <si>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</si>
  <si>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</si>
  <si>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</si>
  <si>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</si>
  <si>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</si>
  <si>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</si>
  <si>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</si>
  <si>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</si>
  <si>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</si>
  <si>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</si>
  <si>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</si>
  <si>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</si>
  <si>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</si>
  <si>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</si>
  <si>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</si>
  <si>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</si>
  <si>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</si>
  <si>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</si>
  <si>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</si>
  <si>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</si>
  <si>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</si>
  <si>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</si>
  <si>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</si>
  <si>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</si>
  <si>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</si>
  <si>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</si>
  <si>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</si>
  <si>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</si>
  <si>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</si>
  <si>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</si>
  <si>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</si>
  <si>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</si>
  <si>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</si>
  <si>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</si>
  <si>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</si>
  <si>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</si>
  <si>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</si>
  <si>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</si>
  <si>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</si>
  <si>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</si>
  <si>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</si>
  <si>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</si>
  <si>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</si>
  <si>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</si>
  <si>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</si>
  <si>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</si>
  <si>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</si>
  <si>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</si>
  <si>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</si>
  <si>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</si>
  <si>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</si>
  <si>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</si>
  <si>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</si>
  <si>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</si>
  <si>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</si>
  <si>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</si>
  <si>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</si>
  <si>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</si>
  <si>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</si>
  <si>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</si>
  <si>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</si>
  <si>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</si>
  <si>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</si>
  <si>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</si>
  <si>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</si>
  <si>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</si>
  <si>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</si>
  <si>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</si>
  <si>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</si>
  <si>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</si>
  <si>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</si>
  <si>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</si>
  <si>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</si>
  <si>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</si>
  <si>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</si>
  <si>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</si>
  <si>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</si>
  <si>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</si>
  <si>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</si>
  <si>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</si>
  <si>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</si>
  <si>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</si>
  <si>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</si>
  <si>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</si>
  <si>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</si>
  <si>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</si>
  <si>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</si>
  <si>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</si>
  <si>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</si>
  <si>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</si>
  <si>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</si>
  <si>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</si>
  <si>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</si>
  <si>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</si>
  <si>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</si>
  <si>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</si>
  <si>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</si>
  <si>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</si>
  <si>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</si>
  <si>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</si>
  <si>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</si>
  <si>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</si>
  <si>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</si>
  <si>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</si>
  <si>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</si>
  <si>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</si>
  <si>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</si>
  <si>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</si>
  <si>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</si>
  <si>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</si>
  <si>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</si>
  <si>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</si>
  <si>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</si>
  <si>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</si>
  <si>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</si>
  <si>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</si>
  <si>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</si>
  <si>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</si>
  <si>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</si>
  <si>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</si>
  <si>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</si>
  <si>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</si>
  <si>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</si>
  <si>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</si>
  <si>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</si>
  <si>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</si>
  <si>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</si>
  <si>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</si>
  <si>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</si>
  <si>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</si>
  <si>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</si>
  <si>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</si>
  <si>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</si>
  <si>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</si>
  <si>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</si>
  <si>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</si>
  <si>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</si>
  <si>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</si>
  <si>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</si>
  <si>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</si>
  <si>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</si>
  <si>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</si>
  <si>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</si>
  <si>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</si>
  <si>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</si>
  <si>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</si>
  <si>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</si>
  <si>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</si>
  <si>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</si>
  <si>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</si>
  <si>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</si>
  <si>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</si>
  <si>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</si>
  <si>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</si>
  <si>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</si>
  <si>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</si>
  <si>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</si>
  <si>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</si>
  <si>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</si>
  <si>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</si>
  <si>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</si>
  <si>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</si>
  <si>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</si>
  <si>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</si>
  <si>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</si>
  <si>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</si>
  <si>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</si>
  <si>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</si>
  <si>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</si>
  <si>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</si>
  <si>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</si>
  <si>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</si>
  <si>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</si>
  <si>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</si>
  <si>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</si>
  <si>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</si>
  <si>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</si>
  <si>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</si>
  <si>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</si>
  <si>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</si>
  <si>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</si>
  <si>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</si>
  <si>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</si>
  <si>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</si>
  <si>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</si>
  <si>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</si>
  <si>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</si>
  <si>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</si>
  <si>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</si>
  <si>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</si>
  <si>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</si>
  <si>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</si>
  <si>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</si>
  <si>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</si>
  <si>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</si>
  <si>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</si>
  <si>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</si>
  <si>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</si>
  <si>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</si>
  <si>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</si>
  <si>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</si>
  <si>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</si>
  <si>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</si>
  <si>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</si>
  <si>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</si>
  <si>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</si>
  <si>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</si>
  <si>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</si>
  <si>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</si>
  <si>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</si>
  <si>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</si>
  <si>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</si>
  <si>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</si>
  <si>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</si>
  <si>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</si>
  <si>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</si>
  <si>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</si>
  <si>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</si>
  <si>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</si>
  <si>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</si>
  <si>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</si>
  <si>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</si>
  <si>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</si>
  <si>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</si>
  <si>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</si>
  <si>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</si>
  <si>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</si>
  <si>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</si>
  <si>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</si>
  <si>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</si>
  <si>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</si>
  <si>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</si>
  <si>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</si>
  <si>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</si>
  <si>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</si>
  <si>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</si>
  <si>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</si>
  <si>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</si>
  <si>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</si>
  <si>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</si>
  <si>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</si>
  <si>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</si>
  <si>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</si>
  <si>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</si>
  <si>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</si>
  <si>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</si>
  <si>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</si>
  <si>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</si>
  <si>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</si>
  <si>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</si>
  <si>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</si>
  <si>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</si>
  <si>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</si>
  <si>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</si>
  <si>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</si>
  <si>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</si>
  <si>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</si>
  <si>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</si>
  <si>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</si>
  <si>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</si>
  <si>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</si>
  <si>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</si>
  <si>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</si>
  <si>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</si>
  <si>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</si>
  <si>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</si>
  <si>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</si>
  <si>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</si>
  <si>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</si>
  <si>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</si>
  <si>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</si>
  <si>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</si>
  <si>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</si>
  <si>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</si>
  <si>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</si>
  <si>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</si>
  <si>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</si>
  <si>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</si>
  <si>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</si>
  <si>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</si>
  <si>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</si>
  <si>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</si>
  <si>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</si>
  <si>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</si>
  <si>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</si>
  <si>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</si>
  <si>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</si>
  <si>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</si>
  <si>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</si>
  <si>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</si>
  <si>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</si>
  <si>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</si>
  <si>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</si>
  <si>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</si>
  <si>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</si>
  <si>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</si>
  <si>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</si>
  <si>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</si>
  <si>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</si>
  <si>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</si>
  <si>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</si>
  <si>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</si>
  <si>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</si>
  <si>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</si>
  <si>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</si>
  <si>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</si>
  <si>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</si>
  <si>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</si>
  <si>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</si>
  <si>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</si>
  <si>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</si>
  <si>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</si>
  <si>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</si>
  <si>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</si>
  <si>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</si>
  <si>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</si>
  <si>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</si>
  <si>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</si>
  <si>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</si>
  <si>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</si>
  <si>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</si>
  <si>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</si>
  <si>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</si>
  <si>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</si>
  <si>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</si>
  <si>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</si>
  <si>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</si>
  <si>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</si>
  <si>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</si>
  <si>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</si>
  <si>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</si>
  <si>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</si>
  <si>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</si>
  <si>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</si>
  <si>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</si>
  <si>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</si>
  <si>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</si>
  <si>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</si>
  <si>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</si>
  <si>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</si>
  <si>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</si>
  <si>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</si>
  <si>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</si>
  <si>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</si>
  <si>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</si>
  <si>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</si>
  <si>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</si>
  <si>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</si>
  <si>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</si>
  <si>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</si>
  <si>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</si>
  <si>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</si>
  <si>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</si>
  <si>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</si>
  <si>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</si>
  <si>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</si>
  <si>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</si>
  <si>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</si>
  <si>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</si>
  <si>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</si>
  <si>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</si>
  <si>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</si>
  <si>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</si>
  <si>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</si>
  <si>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</si>
  <si>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</si>
  <si>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</si>
  <si>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</si>
  <si>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</si>
  <si>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</si>
  <si>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</si>
  <si>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</si>
  <si>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</si>
  <si>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</si>
  <si>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</si>
  <si>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</si>
  <si>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</si>
  <si>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</si>
  <si>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</si>
  <si>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</si>
  <si>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</si>
  <si>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</si>
  <si>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</si>
  <si>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</si>
  <si>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</si>
  <si>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</si>
  <si>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</si>
  <si>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</si>
  <si>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</si>
  <si>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</si>
  <si>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</si>
  <si>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</si>
  <si>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</si>
  <si>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</si>
  <si>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</si>
  <si>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</si>
  <si>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</si>
  <si>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</si>
  <si>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</si>
  <si>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</si>
  <si>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</si>
  <si>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</si>
  <si>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</si>
  <si>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</si>
  <si>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</si>
  <si>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</si>
  <si>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</si>
  <si>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</si>
  <si>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</si>
  <si>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</si>
  <si>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</si>
  <si>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</si>
  <si>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</si>
  <si>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</si>
  <si>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</si>
  <si>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</si>
  <si>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</si>
  <si>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</si>
  <si>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</si>
  <si>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</si>
  <si>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</si>
  <si>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</si>
  <si>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</si>
  <si>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</si>
  <si>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</si>
  <si>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</si>
  <si>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</si>
  <si>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</si>
  <si>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</si>
  <si>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</si>
  <si>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</si>
  <si>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</si>
  <si>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</si>
  <si>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</si>
  <si>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</si>
  <si>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</si>
  <si>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</si>
  <si>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</si>
  <si>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</si>
  <si>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</si>
  <si>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</si>
  <si>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</si>
  <si>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</si>
  <si>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</si>
  <si>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</si>
  <si>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</si>
  <si>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</si>
  <si>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</si>
  <si>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</si>
  <si>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</si>
  <si>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</si>
  <si>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</si>
  <si>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</si>
  <si>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</si>
  <si>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</si>
  <si>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</si>
  <si>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</si>
  <si>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</si>
  <si>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</si>
  <si>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</si>
  <si>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</si>
  <si>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</si>
  <si>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</si>
  <si>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</si>
  <si>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</si>
  <si>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</si>
  <si>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</si>
  <si>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</si>
  <si>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</si>
  <si>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</si>
  <si>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</si>
  <si>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</si>
  <si>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</si>
  <si>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</si>
  <si>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</si>
  <si>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</si>
  <si>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</si>
  <si>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</si>
  <si>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</si>
  <si>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</si>
  <si>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</si>
  <si>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</si>
  <si>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</si>
  <si>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</si>
  <si>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</si>
  <si>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</si>
  <si>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</si>
  <si>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</si>
  <si>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</si>
  <si>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</si>
  <si>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</si>
  <si>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</si>
  <si>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</si>
  <si>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</si>
  <si>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</si>
  <si>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</si>
  <si>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</si>
  <si>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</si>
  <si>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</si>
  <si>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</si>
  <si>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</si>
  <si>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</si>
  <si>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</si>
  <si>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</si>
  <si>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</si>
  <si>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</si>
  <si>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</si>
  <si>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</si>
  <si>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</si>
  <si>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</si>
  <si>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</si>
  <si>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</si>
  <si>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</si>
  <si>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</si>
  <si>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</si>
  <si>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</si>
  <si>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</si>
  <si>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</si>
  <si>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</si>
  <si>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</si>
  <si>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</si>
  <si>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</si>
  <si>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</si>
  <si>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</si>
  <si>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</si>
  <si>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</si>
  <si>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</si>
  <si>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</si>
  <si>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</si>
  <si>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</si>
  <si>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</si>
  <si>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</si>
  <si>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</si>
  <si>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</si>
  <si>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</si>
  <si>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</si>
  <si>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</si>
  <si>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</si>
  <si>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</si>
  <si>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</si>
  <si>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</si>
  <si>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</si>
  <si>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</si>
  <si>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</si>
  <si>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</si>
  <si>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</si>
  <si>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</si>
  <si>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</si>
  <si>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</si>
  <si>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</si>
  <si>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</si>
  <si>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</si>
  <si>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</si>
  <si>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</si>
  <si>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</si>
  <si>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</si>
  <si>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</si>
  <si>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</si>
  <si>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</si>
  <si>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</si>
  <si>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</si>
  <si>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</si>
  <si>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</si>
  <si>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</si>
  <si>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</si>
  <si>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</si>
  <si>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</si>
  <si>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</si>
  <si>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</si>
  <si>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</si>
  <si>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</si>
  <si>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</si>
  <si>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</si>
  <si>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</si>
  <si>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</si>
  <si>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</si>
  <si>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</si>
  <si>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</si>
  <si>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</si>
  <si>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</si>
  <si>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</si>
  <si>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</si>
  <si>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</si>
  <si>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</si>
  <si>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</si>
  <si>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</si>
  <si>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</si>
  <si>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</si>
  <si>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</si>
  <si>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</si>
  <si>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</si>
  <si>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</si>
  <si>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</si>
  <si>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</si>
  <si>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</si>
  <si>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</si>
  <si>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</si>
  <si>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</si>
  <si>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</si>
  <si>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</si>
  <si>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</si>
  <si>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</si>
  <si>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</si>
  <si>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</si>
  <si>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</si>
  <si>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</si>
  <si>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</si>
  <si>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</si>
  <si>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</si>
  <si>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</si>
  <si>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</si>
  <si>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</si>
  <si>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</si>
  <si>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</si>
  <si>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</si>
  <si>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</si>
  <si>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</si>
  <si>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</si>
  <si>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</si>
  <si>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</si>
  <si>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</si>
  <si>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</si>
  <si>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</si>
  <si>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</si>
  <si>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</si>
  <si>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</si>
  <si>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</si>
  <si>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</si>
  <si>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</si>
  <si>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</si>
  <si>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</si>
  <si>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</si>
  <si>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</si>
  <si>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</si>
  <si>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</si>
  <si>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</si>
  <si>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</si>
  <si>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</si>
  <si>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</si>
  <si>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</si>
  <si>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</si>
  <si>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</si>
  <si>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</si>
  <si>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</si>
  <si>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</si>
  <si>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</si>
  <si>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</si>
  <si>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</si>
  <si>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</si>
  <si>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</si>
  <si>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</si>
  <si>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</si>
  <si>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</si>
  <si>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</si>
  <si>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</si>
  <si>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</si>
  <si>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</si>
  <si>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</si>
  <si>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</si>
  <si>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</si>
  <si>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</si>
  <si>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</si>
  <si>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</si>
  <si>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</si>
  <si>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</si>
  <si>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</si>
  <si>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</si>
  <si>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</si>
  <si>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</si>
  <si>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</si>
  <si>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</si>
  <si>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</si>
  <si>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</si>
  <si>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</si>
  <si>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</si>
  <si>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</si>
  <si>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</si>
  <si>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</si>
  <si>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</si>
  <si>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</si>
  <si>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</si>
  <si>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</si>
  <si>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</si>
  <si>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</si>
  <si>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</si>
  <si>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</si>
  <si>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</si>
  <si>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</si>
  <si>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</si>
  <si>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</si>
  <si>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</si>
  <si>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</si>
  <si>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</si>
  <si>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</si>
  <si>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</si>
  <si>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</si>
  <si>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</si>
  <si>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</si>
  <si>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</si>
  <si>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</si>
  <si>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</si>
  <si>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</si>
  <si>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</si>
  <si>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</si>
  <si>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</si>
  <si>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</si>
  <si>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</si>
  <si>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</si>
  <si>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</si>
  <si>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</si>
  <si>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</si>
  <si>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</si>
  <si>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</si>
  <si>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</si>
  <si>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</si>
  <si>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</si>
  <si>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</si>
  <si>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</si>
  <si>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</si>
  <si>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</si>
  <si>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</si>
  <si>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</si>
  <si>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</si>
  <si>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</si>
  <si>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</si>
  <si>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</si>
  <si>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</si>
  <si>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</si>
  <si>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</si>
  <si>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</si>
  <si>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</si>
  <si>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</si>
  <si>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</si>
  <si>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</si>
  <si>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</si>
  <si>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</si>
  <si>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</si>
  <si>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</si>
  <si>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</si>
  <si>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</si>
  <si>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</si>
  <si>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</si>
  <si>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</si>
  <si>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</si>
  <si>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</si>
  <si>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</si>
  <si>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</si>
  <si>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</si>
  <si>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</si>
  <si>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</si>
  <si>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</si>
  <si>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</si>
  <si>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</si>
  <si>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</si>
  <si>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</si>
  <si>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</si>
  <si>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</si>
  <si>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</si>
  <si>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</si>
  <si>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</si>
  <si>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</si>
  <si>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</si>
  <si>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</si>
  <si>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</si>
  <si>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</si>
  <si>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</si>
  <si>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</si>
  <si>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</si>
  <si>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</si>
  <si>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</si>
  <si>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</si>
  <si>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</si>
  <si>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</si>
  <si>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</si>
  <si>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</si>
  <si>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</si>
  <si>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</si>
  <si>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</si>
  <si>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</si>
  <si>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</si>
  <si>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</si>
  <si>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</si>
  <si>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</si>
  <si>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</si>
  <si>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</si>
  <si>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</si>
  <si>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</si>
  <si>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</si>
  <si>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</si>
  <si>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</si>
  <si>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</si>
  <si>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</si>
  <si>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</si>
  <si>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</si>
  <si>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</si>
  <si>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</si>
  <si>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</si>
  <si>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</si>
  <si>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</si>
  <si>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</si>
  <si>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</si>
  <si>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</si>
  <si>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</si>
  <si>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</si>
  <si>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</si>
  <si>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</si>
  <si>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</si>
  <si>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</si>
  <si>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</si>
  <si>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</si>
  <si>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</si>
  <si>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</si>
  <si>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</si>
  <si>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</si>
  <si>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</si>
  <si>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</si>
  <si>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</si>
  <si>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</si>
  <si>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</si>
  <si>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</si>
  <si>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</si>
  <si>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</si>
  <si>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</si>
  <si>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</si>
  <si>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</si>
  <si>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</si>
  <si>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</si>
  <si>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</si>
  <si>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</si>
  <si>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</si>
  <si>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</si>
  <si>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</si>
  <si>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</si>
  <si>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</si>
  <si>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</si>
  <si>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</si>
  <si>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</si>
  <si>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</si>
  <si>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</si>
  <si>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</si>
  <si>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</si>
  <si>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</si>
  <si>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</si>
  <si>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</si>
  <si>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</si>
  <si>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</si>
  <si>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</si>
  <si>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</si>
  <si>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</si>
  <si>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</si>
  <si>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</si>
  <si>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</si>
  <si>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</si>
  <si>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</si>
  <si>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</si>
  <si>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</si>
  <si>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</si>
  <si>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</si>
  <si>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</si>
  <si>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</si>
  <si>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</si>
  <si>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</si>
  <si>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</si>
  <si>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</si>
  <si>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</si>
  <si>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</si>
  <si>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</si>
  <si>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</si>
  <si>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</si>
  <si>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</si>
  <si>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</si>
  <si>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</si>
  <si>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</si>
  <si>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</si>
  <si>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</si>
  <si>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</si>
  <si>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</si>
  <si>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</si>
  <si>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</si>
  <si>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</si>
  <si>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</si>
  <si>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</si>
  <si>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</si>
  <si>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</si>
  <si>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</si>
  <si>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</si>
  <si>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</si>
  <si>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</si>
  <si>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</si>
  <si>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</si>
  <si>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</si>
  <si>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</si>
  <si>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</si>
  <si>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</si>
  <si>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</si>
  <si>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</si>
  <si>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</si>
  <si>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</si>
  <si>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</si>
  <si>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</si>
  <si>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</si>
  <si>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</si>
  <si>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</si>
  <si>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</si>
  <si>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</si>
  <si>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</si>
  <si>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</si>
  <si>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</si>
  <si>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</si>
  <si>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</si>
  <si>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</si>
  <si>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</si>
  <si>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</si>
  <si>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</si>
  <si>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</si>
  <si>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</si>
  <si>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</si>
  <si>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</si>
  <si>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</si>
  <si>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</si>
  <si>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</si>
  <si>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</si>
  <si>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</si>
  <si>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</si>
  <si>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</si>
  <si>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</si>
  <si>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</si>
  <si>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</si>
  <si>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</si>
  <si>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</si>
  <si>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</si>
  <si>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</si>
  <si>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</si>
  <si>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</si>
  <si>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</si>
  <si>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</si>
  <si>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</si>
  <si>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</si>
  <si>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</si>
  <si>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</si>
  <si>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</si>
  <si>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</si>
  <si>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</si>
  <si>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</si>
  <si>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</si>
  <si>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</si>
  <si>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</si>
  <si>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</si>
  <si>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</si>
  <si>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</si>
  <si>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</si>
  <si>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</si>
  <si>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</si>
  <si>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</si>
  <si>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</si>
  <si>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</si>
  <si>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</si>
  <si>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</si>
  <si>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</si>
  <si>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</si>
  <si>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</si>
  <si>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</si>
  <si>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</si>
  <si>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</si>
  <si>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</si>
  <si>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</si>
  <si>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</si>
  <si>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</si>
  <si>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</si>
  <si>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</si>
  <si>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</si>
  <si>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</si>
  <si>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</si>
  <si>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</si>
  <si>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</si>
  <si>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</si>
  <si>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</si>
  <si>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</si>
  <si>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</si>
  <si>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</si>
  <si>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</si>
  <si>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</si>
  <si>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</si>
  <si>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</si>
  <si>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</si>
  <si>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</si>
  <si>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</si>
  <si>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</si>
  <si>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</si>
  <si>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</si>
  <si>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</si>
  <si>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</si>
  <si>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</si>
  <si>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</si>
  <si>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</si>
  <si>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</si>
  <si>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</si>
  <si>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</si>
  <si>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</si>
  <si>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</si>
  <si>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</si>
  <si>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</si>
  <si>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</si>
  <si>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</si>
  <si>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</si>
  <si>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</si>
  <si>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</si>
  <si>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</si>
  <si>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</si>
  <si>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</si>
  <si>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</si>
  <si>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</si>
  <si>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</si>
  <si>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</si>
  <si>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</si>
  <si>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</si>
  <si>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</si>
  <si>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</si>
  <si>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</si>
  <si>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</si>
  <si>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</si>
  <si>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</si>
  <si>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</si>
  <si>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</si>
  <si>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</si>
  <si>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</si>
  <si>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</si>
  <si>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</si>
  <si>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</si>
  <si>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</si>
  <si>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</si>
  <si>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</si>
  <si>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</si>
  <si>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</si>
  <si>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</si>
  <si>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</si>
  <si>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</si>
  <si>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</si>
  <si>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</si>
  <si>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</si>
  <si>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</si>
  <si>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</si>
  <si>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</si>
  <si>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</si>
  <si>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</si>
  <si>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</si>
  <si>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</si>
  <si>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</si>
  <si>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</si>
  <si>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</si>
  <si>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</si>
  <si>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</si>
  <si>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</si>
  <si>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</si>
  <si>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</si>
  <si>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</si>
  <si>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</si>
  <si>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</si>
  <si>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</si>
  <si>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</si>
  <si>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</si>
  <si>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</si>
  <si>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</si>
  <si>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</si>
  <si>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</si>
  <si>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</si>
  <si>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</si>
  <si>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</si>
  <si>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</si>
  <si>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</si>
  <si>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</si>
  <si>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</si>
  <si>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</si>
  <si>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</si>
  <si>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</si>
  <si>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</si>
  <si>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</si>
  <si>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</si>
  <si>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</si>
  <si>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</si>
  <si>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</si>
  <si>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</si>
  <si>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</si>
  <si>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</si>
  <si>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</si>
  <si>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</si>
  <si>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</si>
  <si>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</si>
  <si>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</si>
  <si>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</si>
  <si>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</si>
  <si>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</si>
  <si>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</si>
  <si>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</si>
  <si>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</si>
  <si>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</si>
  <si>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</si>
  <si>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</si>
  <si>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</si>
  <si>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</si>
  <si>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</si>
  <si>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</si>
  <si>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</si>
  <si>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</si>
  <si>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</si>
  <si>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</si>
  <si>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</si>
  <si>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</si>
  <si>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</si>
  <si>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</si>
  <si>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</si>
  <si>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</si>
  <si>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</si>
  <si>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</si>
  <si>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</si>
  <si>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</si>
  <si>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</si>
  <si>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</si>
  <si>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</si>
  <si>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</si>
  <si>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</si>
  <si>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</si>
  <si>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</si>
  <si>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</si>
  <si>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</si>
  <si>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</si>
  <si>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</si>
  <si>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</si>
  <si>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</si>
  <si>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</si>
  <si>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</si>
  <si>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</si>
  <si>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</si>
  <si>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</si>
  <si>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</si>
  <si>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</si>
  <si>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</si>
  <si>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</si>
  <si>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</si>
  <si>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</si>
  <si>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</si>
  <si>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</si>
  <si>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</si>
  <si>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</si>
  <si>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</si>
  <si>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</si>
  <si>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</si>
  <si>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</si>
  <si>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</si>
  <si>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</si>
  <si>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</si>
  <si>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</si>
  <si>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</si>
  <si>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</si>
  <si>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</si>
  <si>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</si>
  <si>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</si>
  <si>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</si>
  <si>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</si>
  <si>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</si>
  <si>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</si>
  <si>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</si>
  <si>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</si>
  <si>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</si>
  <si>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</si>
  <si>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</si>
  <si>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</si>
  <si>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</si>
  <si>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</si>
  <si>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</si>
  <si>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</si>
  <si>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</si>
  <si>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</si>
  <si>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</si>
  <si>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</si>
  <si>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</si>
  <si>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</si>
  <si>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</si>
  <si>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</si>
  <si>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</si>
  <si>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</si>
  <si>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</si>
  <si>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</si>
  <si>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</si>
  <si>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</si>
  <si>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</si>
  <si>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</si>
  <si>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</si>
  <si>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</si>
  <si>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</si>
  <si>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</si>
  <si>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</si>
  <si>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</si>
  <si>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</si>
  <si>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</si>
  <si>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</si>
  <si>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</si>
  <si>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</si>
  <si>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</si>
  <si>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</si>
  <si>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</si>
  <si>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</si>
  <si>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</si>
  <si>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</si>
  <si>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</si>
  <si>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</si>
  <si>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</si>
  <si>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</si>
  <si>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</si>
  <si>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</si>
  <si>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</si>
  <si>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</si>
  <si>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</si>
  <si>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</si>
  <si>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</si>
  <si>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</si>
  <si>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</si>
  <si>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</si>
  <si>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</si>
  <si>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</si>
  <si>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</si>
  <si>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</si>
  <si>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</si>
  <si>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</si>
  <si>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</si>
  <si>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</si>
  <si>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</si>
  <si>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</si>
  <si>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</si>
  <si>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</si>
  <si>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</si>
  <si>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</si>
  <si>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</si>
  <si>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</si>
  <si>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</si>
  <si>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</si>
  <si>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</si>
  <si>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</si>
  <si>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</si>
  <si>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</si>
  <si>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</si>
  <si>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</si>
  <si>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</si>
  <si>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</si>
  <si>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</si>
  <si>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</si>
  <si>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</si>
  <si>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</si>
  <si>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</si>
  <si>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</si>
  <si>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</si>
  <si>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</si>
  <si>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</si>
  <si>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</si>
  <si>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</si>
  <si>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</si>
  <si>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</si>
  <si>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</si>
  <si>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</si>
  <si>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</si>
  <si>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</si>
  <si>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</si>
  <si>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</si>
  <si>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</si>
  <si>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</si>
  <si>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</si>
  <si>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</si>
  <si>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</si>
  <si>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</si>
  <si>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</si>
  <si>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</si>
  <si>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</si>
  <si>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</si>
  <si>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</si>
  <si>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</si>
  <si>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</si>
  <si>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</si>
  <si>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</si>
  <si>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</si>
  <si>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</si>
  <si>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</si>
  <si>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</si>
  <si>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</si>
  <si>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</si>
  <si>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</si>
  <si>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</si>
  <si>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</si>
  <si>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</si>
  <si>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</si>
  <si>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</si>
  <si>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</si>
  <si>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</si>
  <si>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</si>
  <si>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</si>
  <si>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</si>
  <si>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</si>
  <si>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</si>
  <si>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</si>
  <si>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</si>
  <si>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</si>
  <si>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</si>
  <si>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</si>
  <si>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</si>
  <si>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</si>
  <si>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</si>
  <si>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</si>
  <si>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</si>
  <si>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</si>
  <si>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</si>
  <si>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</si>
  <si>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</si>
  <si>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</si>
  <si>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</si>
  <si>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</si>
  <si>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</si>
  <si>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</si>
  <si>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</si>
  <si>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</si>
  <si>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</si>
  <si>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</si>
  <si>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</si>
  <si>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</si>
  <si>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</si>
  <si>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</si>
  <si>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</si>
  <si>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</si>
  <si>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</si>
  <si>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</si>
  <si>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</si>
  <si>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</si>
  <si>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</si>
  <si>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</si>
  <si>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</si>
  <si>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</si>
  <si>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</si>
  <si>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</si>
  <si>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</si>
  <si>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</si>
  <si>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</si>
  <si>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</si>
  <si>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</si>
  <si>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</si>
  <si>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</si>
  <si>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</si>
  <si>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</si>
  <si>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</si>
  <si>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</si>
  <si>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</si>
  <si>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</si>
  <si>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</si>
  <si>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</si>
  <si>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</si>
  <si>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</si>
  <si>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</si>
  <si>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</si>
  <si>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</si>
  <si>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</si>
  <si>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</si>
  <si>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</si>
  <si>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</si>
  <si>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</si>
  <si>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</si>
  <si>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</si>
  <si>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</si>
  <si>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</si>
  <si>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</si>
  <si>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</si>
  <si>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</si>
  <si>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</si>
  <si>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</si>
  <si>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</si>
  <si>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</si>
  <si>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</si>
  <si>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</si>
  <si>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</si>
  <si>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</si>
  <si>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</si>
  <si>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</si>
  <si>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</si>
  <si>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</si>
  <si>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</si>
  <si>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</si>
  <si>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</si>
  <si>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</si>
  <si>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</si>
  <si>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</si>
  <si>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</si>
  <si>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</si>
  <si>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</si>
  <si>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</si>
  <si>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</si>
  <si>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</si>
  <si>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</si>
  <si>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</si>
  <si>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</si>
  <si>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</si>
  <si>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</si>
  <si>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</si>
  <si>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</si>
  <si>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</si>
  <si>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</si>
  <si>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</si>
  <si>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</si>
  <si>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</si>
  <si>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</si>
  <si>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</si>
  <si>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</si>
  <si>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</si>
  <si>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</si>
  <si>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</si>
  <si>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</si>
  <si>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</si>
  <si>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</si>
  <si>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</si>
  <si>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</si>
  <si>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</si>
  <si>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</si>
  <si>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</si>
  <si>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</si>
  <si>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</si>
  <si>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</si>
  <si>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</si>
  <si>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</si>
  <si>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</si>
  <si>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</si>
  <si>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</si>
  <si>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</si>
  <si>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</si>
  <si>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</si>
  <si>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</si>
  <si>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</si>
  <si>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</si>
  <si>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</si>
  <si>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</si>
  <si>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</si>
  <si>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</si>
  <si>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</si>
  <si>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</si>
  <si>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</si>
  <si>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</si>
  <si>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</si>
  <si>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</si>
  <si>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</si>
  <si>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</si>
  <si>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</si>
  <si>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</si>
  <si>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</si>
  <si>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</si>
  <si>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</si>
  <si>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</si>
  <si>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</si>
  <si>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</si>
  <si>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</si>
  <si>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</si>
  <si>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</si>
  <si>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</si>
  <si>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</si>
  <si>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</si>
  <si>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</si>
  <si>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</si>
  <si>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</si>
  <si>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</si>
  <si>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</si>
  <si>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</si>
  <si>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</si>
  <si>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</si>
  <si>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</si>
  <si>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</si>
  <si>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</si>
  <si>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</si>
  <si>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</si>
  <si>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</si>
  <si>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</si>
  <si>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</si>
  <si>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</si>
  <si>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</si>
  <si>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</si>
  <si>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</si>
  <si>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</si>
  <si>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</si>
  <si>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</si>
  <si>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</si>
  <si>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</si>
  <si>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</si>
  <si>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</si>
  <si>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</si>
  <si>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</si>
  <si>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</si>
  <si>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</si>
  <si>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</si>
  <si>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</si>
  <si>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</si>
  <si>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</si>
  <si>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</si>
  <si>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</si>
  <si>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</si>
  <si>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</si>
  <si>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</si>
  <si>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</si>
  <si>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</si>
  <si>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</si>
  <si>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</si>
  <si>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</si>
  <si>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</si>
  <si>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</si>
  <si>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</si>
  <si>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</si>
  <si>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</si>
  <si>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</si>
  <si>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</si>
  <si>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</si>
  <si>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</si>
  <si>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</si>
  <si>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</si>
  <si>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</si>
  <si>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</si>
  <si>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</si>
  <si>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</si>
  <si>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</si>
  <si>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</si>
  <si>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</si>
  <si>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</si>
  <si>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</si>
  <si>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</si>
  <si>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</si>
  <si>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</si>
  <si>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</si>
  <si>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</si>
  <si>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</si>
  <si>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</si>
  <si>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</si>
  <si>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</si>
  <si>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</si>
  <si>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</si>
  <si>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</si>
  <si>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</si>
  <si>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</si>
  <si>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</si>
  <si>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</si>
  <si>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</si>
  <si>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</si>
  <si>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</si>
  <si>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</si>
  <si>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</si>
  <si>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</si>
  <si>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</si>
  <si>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</si>
  <si>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</si>
  <si>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</si>
  <si>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</si>
  <si>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</si>
  <si>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</si>
  <si>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</si>
  <si>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</si>
  <si>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</si>
  <si>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</si>
  <si>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</si>
  <si>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</si>
  <si>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</si>
  <si>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</si>
  <si>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</si>
  <si>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</si>
  <si>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</si>
  <si>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</si>
  <si>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</si>
  <si>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</si>
  <si>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</si>
  <si>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</si>
  <si>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</si>
  <si>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</si>
  <si>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</si>
  <si>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</si>
  <si>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</si>
  <si>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</si>
  <si>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</si>
  <si>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</si>
  <si>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</si>
  <si>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</si>
  <si>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</si>
  <si>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</si>
  <si>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</si>
  <si>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</si>
  <si>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</si>
  <si>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</si>
  <si>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</si>
  <si>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</si>
  <si>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</si>
  <si>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</si>
  <si>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</si>
  <si>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</si>
  <si>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</si>
  <si>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</si>
  <si>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</si>
  <si>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</si>
  <si>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</si>
  <si>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</si>
  <si>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</si>
  <si>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</si>
  <si>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</si>
  <si>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</si>
  <si>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</si>
  <si>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</si>
  <si>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</si>
  <si>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</si>
  <si>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</si>
  <si>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</si>
  <si>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</si>
  <si>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</si>
  <si>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</si>
  <si>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</si>
  <si>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</si>
  <si>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</si>
  <si>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</si>
  <si>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</si>
  <si>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</si>
  <si>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</si>
  <si>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</si>
  <si>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</si>
  <si>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</si>
  <si>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</si>
  <si>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</si>
  <si>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</si>
  <si>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</si>
  <si>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</si>
  <si>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</si>
  <si>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</si>
  <si>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</si>
  <si>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</si>
  <si>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</si>
  <si>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</si>
  <si>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</si>
  <si>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</si>
  <si>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</si>
  <si>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</si>
  <si>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</si>
  <si>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</si>
  <si>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</si>
  <si>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</si>
  <si>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</si>
  <si>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</si>
  <si>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</si>
  <si>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</si>
  <si>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</si>
  <si>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</si>
  <si>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</si>
  <si>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</si>
  <si>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</si>
  <si>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</si>
  <si>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</si>
  <si>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</si>
  <si>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</si>
  <si>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</si>
  <si>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</si>
  <si>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</si>
  <si>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</si>
  <si>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</si>
  <si>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</si>
  <si>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</si>
  <si>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</si>
  <si>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</si>
  <si>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</si>
  <si>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</si>
  <si>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</si>
  <si>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</si>
  <si>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</si>
  <si>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</si>
  <si>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</si>
  <si>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</si>
  <si>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</si>
  <si>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</si>
  <si>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</si>
  <si>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</si>
  <si>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</si>
  <si>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</si>
  <si>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</si>
  <si>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</si>
  <si>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</si>
  <si>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</si>
  <si>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</si>
  <si>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</si>
  <si>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</si>
  <si>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</si>
  <si>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</si>
  <si>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</si>
  <si>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</si>
  <si>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</si>
  <si>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</si>
  <si>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</si>
  <si>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</si>
  <si>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</si>
  <si>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</si>
  <si>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</si>
  <si>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</si>
  <si>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</si>
  <si>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</si>
  <si>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</si>
  <si>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</si>
  <si>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</si>
  <si>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</si>
  <si>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</si>
  <si>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</si>
  <si>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</si>
  <si>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</si>
  <si>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</si>
  <si>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</si>
  <si>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</si>
  <si>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</si>
  <si>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</si>
  <si>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</si>
  <si>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</si>
  <si>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</si>
  <si>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</si>
  <si>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</si>
  <si>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</si>
  <si>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</si>
  <si>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</si>
  <si>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</si>
  <si>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</si>
  <si>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</si>
  <si>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</si>
  <si>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</si>
  <si>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</si>
  <si>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</si>
  <si>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</si>
  <si>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</si>
  <si>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</si>
  <si>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</si>
  <si>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</si>
  <si>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</si>
  <si>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</si>
  <si>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</si>
  <si>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</si>
  <si>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</si>
  <si>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</si>
  <si>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</si>
  <si>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</si>
  <si>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</si>
  <si>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</si>
  <si>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</si>
  <si>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</si>
  <si>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</si>
  <si>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</si>
  <si>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</si>
  <si>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</si>
  <si>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</si>
  <si>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</si>
  <si>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</si>
  <si>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</si>
  <si>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</si>
  <si>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</si>
  <si>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</si>
  <si>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</si>
  <si>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</si>
  <si>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</si>
  <si>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</si>
  <si>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</si>
  <si>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</si>
  <si>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</si>
  <si>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</si>
  <si>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</si>
  <si>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</si>
  <si>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</si>
  <si>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</si>
  <si>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</si>
  <si>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</si>
  <si>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</si>
  <si>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</si>
  <si>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</si>
  <si>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</si>
  <si>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</si>
  <si>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</si>
  <si>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</si>
  <si>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</si>
  <si>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</si>
  <si>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</si>
  <si>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</si>
  <si>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</si>
  <si>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</si>
  <si>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</si>
  <si>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</si>
  <si>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</si>
  <si>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</si>
  <si>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</si>
  <si>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</si>
  <si>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</si>
  <si>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</si>
  <si>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</si>
  <si>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</si>
  <si>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</si>
  <si>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</si>
  <si>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</si>
  <si>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</si>
  <si>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</si>
  <si>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</si>
  <si>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</si>
  <si>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</si>
  <si>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</si>
  <si>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</si>
  <si>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</si>
  <si>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</si>
  <si>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</si>
  <si>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</si>
  <si>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</si>
  <si>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</si>
  <si>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</si>
  <si>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</si>
  <si>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</si>
  <si>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</si>
  <si>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</si>
  <si>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</si>
  <si>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</si>
  <si>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</si>
  <si>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</si>
  <si>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</si>
  <si>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</si>
  <si>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</si>
  <si>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</si>
  <si>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</si>
  <si>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</si>
  <si>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</si>
  <si>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</si>
  <si>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</si>
  <si>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</si>
  <si>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</si>
  <si>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</si>
  <si>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</si>
  <si>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</si>
  <si>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</si>
  <si>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</si>
  <si>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</si>
  <si>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</si>
  <si>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</si>
  <si>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</si>
  <si>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</si>
  <si>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</si>
  <si>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</si>
  <si>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</si>
  <si>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</si>
  <si>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</si>
  <si>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</si>
  <si>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</si>
  <si>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</si>
  <si>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</si>
  <si>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</si>
  <si>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</si>
  <si>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</si>
  <si>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</si>
  <si>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</si>
  <si>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</si>
  <si>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</si>
  <si>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</si>
  <si>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</si>
  <si>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</si>
  <si>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</si>
  <si>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</si>
  <si>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</si>
  <si>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</si>
  <si>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</si>
  <si>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</si>
  <si>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</si>
  <si>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</si>
  <si>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</si>
  <si>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</si>
  <si>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</si>
  <si>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</si>
  <si>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</si>
  <si>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</si>
  <si>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</si>
  <si>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</si>
  <si>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</si>
  <si>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</si>
  <si>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</si>
  <si>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</si>
  <si>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</si>
  <si>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</si>
  <si>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</si>
  <si>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</si>
  <si>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</si>
  <si>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</si>
  <si>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</si>
  <si>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</si>
  <si>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</si>
  <si>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</si>
  <si>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</si>
  <si>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</si>
  <si>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</si>
  <si>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</si>
  <si>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</si>
  <si>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</si>
  <si>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</si>
  <si>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</si>
  <si>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</si>
  <si>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</si>
  <si>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</si>
  <si>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</si>
  <si>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</si>
  <si>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</si>
  <si>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</si>
  <si>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</si>
  <si>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</si>
  <si>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</si>
  <si>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</si>
  <si>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</si>
  <si>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</si>
  <si>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</si>
  <si>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</si>
  <si>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</si>
  <si>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</si>
  <si>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</si>
  <si>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</si>
  <si>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</si>
  <si>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</si>
  <si>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</si>
  <si>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</si>
  <si>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</si>
  <si>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</si>
  <si>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</si>
  <si>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</si>
  <si>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</si>
  <si>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</si>
  <si>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</si>
  <si>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</si>
  <si>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</si>
  <si>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</si>
  <si>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</si>
  <si>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</si>
  <si>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</si>
  <si>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</si>
  <si>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</si>
  <si>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</si>
  <si>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</si>
  <si>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</si>
  <si>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</si>
  <si>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</si>
  <si>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</si>
  <si>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</si>
  <si>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</si>
  <si>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</si>
  <si>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</si>
  <si>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</si>
  <si>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</si>
  <si>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</si>
  <si>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</si>
  <si>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</si>
  <si>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</si>
  <si>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</si>
  <si>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</si>
  <si>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</si>
  <si>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</si>
  <si>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</si>
  <si>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</si>
  <si>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</si>
  <si>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</si>
  <si>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</si>
  <si>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</si>
  <si>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</si>
  <si>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</si>
  <si>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</si>
  <si>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</si>
  <si>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</si>
  <si>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</si>
  <si>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</si>
  <si>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</si>
  <si>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</si>
  <si>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</si>
  <si>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</si>
  <si>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</si>
  <si>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</si>
  <si>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</si>
  <si>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</si>
  <si>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</si>
  <si>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</si>
  <si>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</si>
  <si>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</si>
  <si>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</si>
  <si>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</si>
  <si>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</si>
  <si>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</si>
  <si>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</si>
  <si>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</si>
  <si>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</si>
  <si>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</si>
  <si>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</si>
  <si>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</si>
  <si>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</si>
  <si>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</si>
  <si>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</si>
  <si>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</si>
  <si>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</si>
  <si>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</si>
  <si>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</si>
  <si>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</si>
  <si>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</si>
  <si>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</si>
  <si>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</si>
  <si>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</si>
  <si>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</si>
  <si>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</si>
  <si>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</si>
  <si>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</si>
  <si>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</si>
  <si>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</si>
  <si>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</si>
  <si>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</si>
  <si>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</si>
  <si>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</si>
  <si>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</si>
  <si>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</si>
  <si>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</si>
  <si>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</si>
  <si>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</si>
  <si>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</si>
  <si>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</si>
  <si>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</si>
  <si>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</si>
  <si>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</si>
  <si>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</si>
  <si>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</si>
  <si>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</si>
  <si>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</si>
  <si>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</si>
  <si>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</si>
  <si>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</si>
  <si>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</si>
  <si>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</si>
  <si>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</si>
  <si>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</si>
  <si>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</si>
  <si>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</si>
  <si>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</si>
  <si>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</si>
  <si>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</si>
  <si>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</si>
  <si>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</si>
  <si>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</si>
  <si>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</si>
  <si>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</si>
  <si>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</si>
  <si>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</si>
  <si>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</si>
  <si>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</si>
  <si>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</si>
  <si>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</si>
  <si>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</si>
  <si>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</si>
  <si>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</si>
  <si>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</si>
  <si>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</si>
  <si>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</si>
  <si>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</si>
  <si>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</si>
  <si>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</si>
  <si>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</si>
  <si>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</si>
  <si>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</si>
  <si>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</si>
  <si>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</si>
  <si>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</si>
  <si>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</si>
  <si>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</si>
  <si>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</si>
  <si>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</si>
  <si>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</si>
  <si>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</si>
  <si>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</si>
  <si>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</si>
  <si>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</si>
  <si>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</si>
  <si>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</si>
  <si>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</si>
  <si>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</si>
  <si>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</si>
  <si>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</si>
  <si>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</si>
  <si>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</si>
  <si>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</si>
  <si>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</si>
  <si>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</si>
  <si>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</si>
  <si>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</si>
  <si>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</si>
  <si>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</si>
  <si>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</si>
  <si>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</si>
  <si>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</si>
  <si>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</si>
  <si>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</si>
  <si>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</si>
  <si>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</si>
  <si>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</si>
  <si>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</si>
  <si>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</si>
  <si>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</si>
  <si>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</si>
  <si>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</si>
  <si>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</si>
  <si>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</si>
  <si>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</si>
  <si>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</si>
  <si>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</si>
  <si>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</si>
  <si>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</si>
  <si>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</si>
  <si>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</si>
  <si>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</si>
  <si>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</si>
  <si>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</si>
  <si>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</si>
  <si>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</si>
  <si>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</si>
  <si>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</si>
  <si>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</si>
  <si>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</si>
  <si>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</si>
  <si>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</si>
  <si>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</si>
  <si>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</si>
  <si>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</si>
  <si>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</si>
  <si>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</si>
  <si>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</si>
  <si>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</si>
  <si>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</si>
  <si>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</si>
  <si>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</si>
  <si>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</si>
  <si>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</si>
  <si>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</si>
  <si>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</si>
  <si>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</si>
  <si>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</si>
  <si>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</si>
  <si>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</si>
  <si>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</si>
  <si>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</si>
  <si>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</si>
  <si>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</si>
  <si>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</si>
  <si>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</si>
  <si>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</si>
  <si>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</si>
  <si>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</si>
  <si>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</si>
  <si>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</si>
  <si>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</si>
  <si>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</si>
  <si>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</si>
  <si>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</si>
  <si>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</si>
  <si>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</si>
  <si>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</si>
  <si>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</si>
  <si>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</si>
  <si>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</si>
  <si>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</si>
  <si>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</si>
  <si>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</si>
  <si>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</si>
  <si>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</si>
  <si>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</si>
  <si>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</si>
  <si>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</si>
  <si>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</si>
  <si>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</si>
  <si>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</si>
  <si>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</si>
  <si>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</si>
  <si>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</si>
  <si>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</si>
  <si>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</si>
  <si>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</si>
  <si>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</si>
  <si>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</si>
  <si>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</si>
  <si>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</si>
  <si>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</si>
  <si>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</si>
  <si>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</si>
  <si>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</si>
  <si>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</si>
  <si>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</si>
  <si>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</si>
  <si>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</si>
  <si>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</si>
  <si>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</si>
  <si>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</si>
  <si>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</si>
  <si>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</si>
  <si>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</si>
  <si>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</si>
  <si>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</si>
  <si>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</si>
  <si>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</si>
  <si>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</si>
  <si>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</si>
  <si>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</si>
  <si>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</si>
  <si>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</si>
  <si>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</si>
  <si>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</si>
  <si>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</si>
  <si>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</si>
  <si>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</si>
  <si>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</si>
  <si>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</si>
  <si>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</si>
  <si>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</si>
  <si>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</si>
  <si>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</si>
  <si>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</si>
  <si>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</si>
  <si>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</si>
  <si>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</si>
  <si>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</si>
  <si>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</si>
  <si>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</si>
  <si>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</si>
  <si>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</si>
  <si>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</si>
  <si>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</si>
  <si>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</si>
  <si>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</si>
  <si>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</si>
  <si>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</si>
  <si>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</si>
  <si>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</si>
  <si>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</si>
  <si>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</si>
  <si>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</si>
  <si>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</si>
  <si>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</si>
  <si>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</si>
  <si>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</si>
  <si>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</si>
  <si>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</si>
  <si>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</si>
  <si>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</si>
  <si>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</si>
  <si>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</si>
  <si>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</si>
  <si>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</si>
  <si>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</si>
  <si>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</si>
  <si>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</si>
  <si>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</si>
  <si>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</si>
  <si>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</si>
  <si>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</si>
  <si>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</si>
  <si>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</si>
  <si>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</si>
  <si>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</si>
  <si>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</si>
  <si>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</si>
  <si>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</si>
  <si>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</si>
  <si>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</si>
  <si>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</si>
  <si>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</si>
  <si>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</si>
  <si>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</si>
  <si>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</si>
  <si>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</si>
  <si>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</si>
  <si>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</si>
  <si>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</si>
  <si>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</si>
  <si>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</si>
  <si>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</si>
  <si>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</si>
  <si>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</si>
  <si>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</si>
  <si>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</si>
  <si>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</si>
  <si>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</si>
  <si>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</si>
  <si>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</si>
  <si>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</si>
  <si>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</si>
  <si>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</si>
  <si>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</si>
  <si>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</si>
  <si>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</si>
  <si>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</si>
  <si>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</si>
  <si>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</si>
  <si>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</si>
  <si>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</si>
  <si>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</si>
  <si>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</si>
  <si>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</si>
  <si>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</si>
  <si>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</si>
  <si>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</si>
  <si>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</si>
  <si>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</si>
  <si>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</si>
  <si>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</si>
  <si>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</si>
  <si>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</si>
  <si>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</si>
  <si>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</si>
  <si>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</si>
  <si>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</si>
  <si>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</si>
  <si>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</si>
  <si>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</si>
  <si>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</si>
  <si>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</si>
  <si>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</si>
  <si>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</si>
  <si>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</si>
  <si>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</si>
  <si>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</si>
  <si>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</si>
  <si>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</si>
  <si>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</si>
  <si>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</si>
  <si>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</si>
  <si>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</si>
  <si>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</si>
  <si>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</si>
  <si>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</si>
  <si>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</si>
  <si>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</si>
  <si>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</si>
  <si>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</si>
  <si>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</si>
  <si>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</si>
  <si>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</si>
  <si>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</si>
  <si>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</si>
  <si>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</si>
  <si>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</si>
  <si>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</si>
  <si>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</si>
  <si>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</si>
  <si>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</si>
  <si>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</si>
  <si>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</si>
  <si>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</si>
  <si>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</si>
  <si>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</si>
  <si>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</si>
  <si>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</si>
  <si>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</si>
  <si>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</si>
  <si>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</si>
  <si>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</si>
  <si>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</si>
  <si>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</si>
  <si>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</si>
  <si>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</si>
  <si>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</si>
  <si>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</si>
  <si>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</si>
  <si>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</si>
  <si>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</si>
  <si>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</si>
  <si>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</si>
  <si>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</si>
  <si>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</si>
  <si>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</si>
  <si>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</si>
  <si>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</si>
  <si>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</si>
  <si>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</si>
  <si>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</si>
  <si>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</si>
  <si>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</si>
  <si>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</si>
  <si>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</si>
  <si>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</si>
  <si>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</si>
  <si>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</si>
  <si>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</si>
  <si>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</si>
  <si>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</si>
  <si>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</si>
  <si>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</si>
  <si>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</si>
  <si>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</si>
  <si>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</si>
  <si>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</si>
  <si>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</si>
  <si>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</si>
  <si>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</si>
  <si>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</si>
  <si>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</si>
  <si>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</si>
  <si>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</si>
  <si>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</si>
  <si>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</si>
  <si>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</si>
  <si>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</si>
  <si>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</si>
  <si>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</si>
  <si>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</si>
  <si>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</si>
  <si>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</si>
  <si>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</si>
  <si>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</si>
  <si>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</si>
  <si>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</si>
  <si>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</si>
  <si>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</si>
  <si>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</si>
  <si>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</si>
  <si>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</si>
  <si>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</si>
  <si>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</si>
  <si>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</si>
  <si>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</si>
  <si>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</si>
  <si>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</si>
  <si>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</si>
  <si>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</si>
  <si>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</si>
  <si>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</si>
  <si>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</si>
  <si>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</si>
  <si>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</si>
  <si>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</si>
  <si>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</si>
  <si>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</si>
  <si>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</si>
  <si>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</si>
  <si>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</si>
  <si>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</si>
  <si>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</si>
  <si>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</si>
  <si>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</si>
  <si>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</si>
  <si>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</si>
  <si>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</si>
  <si>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</si>
  <si>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</si>
  <si>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</si>
  <si>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</si>
  <si>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</si>
  <si>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</si>
  <si>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</si>
  <si>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</si>
  <si>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</si>
  <si>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</si>
  <si>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</si>
  <si>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</si>
  <si>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</si>
  <si>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</si>
  <si>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</si>
  <si>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</si>
  <si>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</si>
  <si>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</si>
  <si>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</si>
  <si>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</si>
  <si>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</si>
  <si>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</si>
  <si>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</si>
  <si>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</si>
  <si>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</si>
  <si>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</si>
  <si>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</si>
  <si>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</si>
  <si>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</si>
  <si>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</si>
  <si>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</si>
  <si>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</si>
  <si>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</si>
  <si>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</si>
  <si>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</si>
  <si>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</si>
  <si>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</si>
  <si>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</si>
  <si>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</si>
  <si>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</si>
  <si>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</si>
  <si>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</si>
  <si>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</si>
  <si>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</si>
  <si>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</si>
  <si>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</si>
  <si>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</si>
  <si>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</si>
  <si>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</si>
  <si>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</si>
  <si>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</si>
  <si>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</si>
  <si>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</si>
  <si>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</si>
  <si>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</si>
  <si>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</si>
  <si>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</si>
  <si>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</si>
  <si>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</si>
  <si>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</si>
  <si>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</si>
  <si>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</si>
  <si>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</si>
  <si>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</si>
  <si>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</si>
  <si>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</si>
  <si>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</si>
  <si>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</si>
  <si>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</si>
  <si>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</si>
  <si>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</si>
  <si>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</si>
  <si>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</si>
  <si>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</si>
  <si>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</si>
  <si>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</si>
  <si>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</si>
  <si>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</si>
  <si>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</si>
  <si>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</si>
  <si>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</si>
  <si>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</si>
  <si>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</si>
  <si>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</si>
  <si>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</si>
  <si>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</si>
  <si>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</si>
  <si>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</si>
  <si>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</si>
  <si>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</si>
  <si>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</si>
  <si>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</si>
  <si>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</si>
  <si>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</si>
  <si>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</si>
  <si>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</si>
  <si>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</si>
  <si>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</si>
  <si>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</si>
  <si>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</si>
  <si>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</si>
  <si>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</si>
  <si>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</si>
  <si>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</si>
  <si>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</si>
  <si>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</si>
  <si>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</si>
  <si>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</si>
  <si>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</si>
  <si>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</si>
  <si>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</si>
  <si>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</si>
  <si>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</si>
  <si>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</si>
  <si>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</si>
  <si>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</si>
  <si>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</si>
  <si>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</si>
  <si>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</si>
  <si>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</si>
  <si>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</si>
  <si>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</si>
  <si>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</si>
  <si>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</si>
  <si>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</si>
  <si>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</si>
  <si>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</si>
  <si>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</si>
  <si>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</si>
  <si>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</si>
  <si>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</si>
  <si>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</si>
  <si>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</si>
  <si>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</si>
  <si>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</si>
  <si>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</si>
  <si>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</si>
  <si>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</si>
  <si>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</si>
  <si>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</si>
  <si>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</si>
  <si>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</si>
  <si>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</si>
  <si>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</si>
  <si>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</si>
  <si>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</si>
  <si>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</si>
  <si>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</si>
  <si>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</si>
  <si>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</si>
  <si>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</si>
  <si>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</si>
  <si>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</si>
  <si>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</si>
  <si>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</si>
  <si>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</si>
  <si>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</si>
  <si>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</si>
  <si>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</si>
  <si>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</si>
  <si>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</si>
  <si>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</si>
  <si>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</si>
  <si>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</si>
  <si>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</si>
  <si>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</si>
  <si>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</si>
  <si>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</si>
  <si>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</si>
  <si>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</si>
  <si>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</si>
  <si>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</si>
  <si>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</si>
  <si>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</si>
  <si>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</si>
  <si>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</si>
  <si>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</si>
  <si>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</si>
  <si>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</si>
  <si>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</si>
  <si>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</si>
  <si>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</si>
  <si>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</si>
  <si>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</si>
  <si>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</si>
  <si>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</si>
  <si>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</si>
  <si>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</si>
  <si>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</si>
  <si>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</si>
  <si>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</si>
  <si>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</si>
  <si>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</si>
  <si>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</si>
  <si>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</si>
  <si>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</si>
  <si>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</si>
  <si>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</si>
  <si>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</si>
  <si>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</si>
  <si>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</si>
  <si>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</si>
  <si>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</si>
  <si>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</si>
  <si>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</si>
  <si>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</si>
  <si>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</si>
  <si>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</si>
  <si>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</si>
  <si>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</si>
  <si>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</si>
  <si>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</si>
  <si>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</si>
  <si>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</si>
  <si>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</si>
  <si>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</si>
  <si>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</si>
  <si>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</si>
  <si>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</si>
  <si>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</si>
  <si>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</si>
  <si>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</si>
  <si>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</si>
  <si>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</si>
  <si>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</si>
  <si>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</si>
  <si>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</si>
  <si>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</si>
  <si>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</si>
  <si>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</si>
  <si>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</si>
  <si>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</si>
  <si>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</si>
  <si>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</si>
  <si>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</si>
  <si>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</si>
  <si>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</si>
  <si>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</si>
  <si>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</si>
  <si>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</si>
  <si>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</si>
  <si>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</si>
  <si>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</si>
  <si>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</si>
  <si>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</si>
  <si>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</si>
  <si>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</si>
  <si>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</si>
  <si>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</si>
  <si>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</si>
  <si>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</si>
  <si>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</si>
  <si>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</si>
  <si>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</si>
  <si>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</si>
  <si>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</si>
  <si>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</si>
  <si>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</si>
  <si>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</si>
  <si>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</si>
  <si>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</si>
  <si>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</si>
  <si>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</si>
  <si>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</si>
  <si>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</si>
  <si>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</si>
  <si>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</si>
  <si>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</si>
  <si>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</si>
  <si>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</si>
  <si>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</si>
  <si>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</si>
  <si>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</si>
  <si>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</si>
  <si>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</si>
  <si>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</si>
  <si>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</si>
  <si>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</si>
  <si>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</si>
  <si>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</si>
  <si>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</si>
  <si>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</si>
  <si>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</si>
  <si>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</si>
  <si>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</si>
  <si>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</si>
  <si>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</si>
  <si>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</si>
  <si>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</si>
  <si>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</si>
  <si>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</si>
  <si>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</si>
  <si>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</si>
  <si>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</si>
  <si>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</si>
  <si>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</si>
  <si>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</si>
  <si>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</si>
  <si>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</si>
  <si>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</si>
  <si>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</si>
  <si>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</si>
  <si>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</si>
  <si>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</si>
  <si>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</si>
  <si>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</si>
  <si>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</si>
  <si>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</si>
  <si>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</si>
  <si>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</si>
  <si>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</si>
  <si>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</si>
  <si>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</si>
  <si>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</si>
  <si>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</si>
  <si>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</si>
  <si>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</si>
  <si>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</si>
  <si>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</si>
  <si>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</si>
  <si>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</si>
  <si>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</si>
  <si>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</si>
  <si>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</si>
  <si>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</si>
  <si>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</si>
  <si>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</si>
  <si>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</si>
  <si>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</si>
  <si>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</si>
  <si>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</si>
  <si>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</si>
  <si>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</si>
  <si>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</si>
  <si>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</si>
  <si>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</si>
  <si>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</si>
  <si>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</si>
  <si>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</si>
  <si>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</si>
  <si>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</si>
  <si>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</si>
  <si>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</si>
  <si>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</si>
  <si>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</si>
  <si>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</si>
  <si>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</si>
  <si>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</si>
  <si>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</si>
  <si>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</si>
  <si>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</si>
  <si>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</si>
  <si>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</si>
  <si>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</si>
  <si>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</si>
  <si>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</si>
  <si>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</si>
  <si>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</si>
  <si>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</si>
  <si>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</si>
  <si>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</si>
  <si>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</si>
  <si>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</si>
  <si>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</si>
  <si>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</si>
  <si>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</si>
  <si>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</si>
  <si>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</si>
  <si>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</si>
  <si>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</si>
  <si>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</si>
  <si>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</si>
  <si>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</si>
  <si>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</si>
  <si>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</si>
  <si>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</si>
  <si>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</si>
  <si>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</si>
  <si>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</si>
  <si>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</si>
  <si>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</si>
  <si>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</si>
  <si>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</si>
  <si>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</si>
  <si>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</si>
  <si>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</si>
  <si>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</si>
  <si>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</si>
  <si>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</si>
  <si>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</si>
  <si>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</si>
  <si>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</si>
  <si>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</si>
  <si>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</si>
  <si>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</si>
  <si>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</si>
  <si>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</si>
  <si>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</si>
  <si>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</si>
  <si>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</si>
  <si>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</si>
  <si>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</si>
  <si>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</si>
  <si>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</si>
  <si>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</si>
  <si>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</si>
  <si>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</si>
  <si>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</si>
  <si>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</si>
  <si>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</si>
  <si>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</si>
  <si>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</si>
  <si>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</si>
  <si>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</si>
  <si>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</si>
  <si>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</si>
  <si>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</si>
  <si>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</si>
  <si>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</si>
  <si>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</si>
  <si>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</si>
  <si>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</si>
  <si>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</si>
  <si>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</si>
  <si>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</si>
  <si>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</si>
  <si>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</si>
  <si>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</si>
  <si>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</si>
  <si>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</si>
  <si>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</si>
  <si>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</si>
  <si>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</si>
  <si>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</si>
  <si>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</si>
  <si>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</si>
  <si>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</si>
  <si>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</si>
  <si>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</si>
  <si>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</si>
  <si>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</si>
  <si>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</si>
  <si>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</si>
  <si>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</si>
  <si>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</si>
  <si>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</si>
  <si>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</si>
  <si>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</si>
  <si>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</si>
  <si>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</si>
  <si>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</si>
  <si>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</si>
  <si>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</si>
  <si>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</si>
  <si>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</si>
  <si>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</si>
  <si>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</si>
  <si>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</si>
  <si>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</si>
  <si>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</si>
  <si>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</si>
  <si>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</si>
  <si>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</si>
  <si>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</si>
  <si>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</si>
  <si>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</si>
  <si>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</si>
  <si>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</si>
  <si>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</si>
  <si>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</si>
  <si>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</si>
  <si>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</si>
  <si>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</si>
  <si>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</si>
  <si>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</si>
  <si>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</si>
  <si>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</si>
  <si>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</si>
  <si>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</si>
  <si>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</si>
  <si>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</si>
  <si>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</si>
  <si>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</si>
  <si>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</si>
  <si>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</si>
  <si>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</si>
  <si>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</si>
  <si>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</si>
  <si>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</si>
  <si>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</si>
  <si>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</si>
  <si>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</si>
  <si>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</si>
  <si>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</si>
  <si>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</si>
  <si>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</si>
  <si>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</si>
  <si>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</si>
  <si>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</si>
  <si>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</si>
  <si>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</si>
  <si>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</si>
  <si>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</si>
  <si>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</si>
  <si>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</si>
  <si>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</si>
  <si>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</si>
  <si>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</si>
  <si>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</si>
  <si>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</si>
  <si>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</si>
  <si>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</si>
  <si>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</si>
  <si>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</si>
  <si>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</si>
  <si>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</si>
  <si>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</si>
  <si>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</si>
  <si>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</si>
  <si>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</si>
  <si>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</si>
  <si>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</si>
  <si>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</si>
  <si>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</si>
  <si>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</si>
  <si>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</si>
  <si>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</si>
  <si>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</si>
  <si>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</si>
  <si>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</si>
  <si>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</si>
  <si>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</si>
  <si>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</si>
  <si>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</si>
  <si>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</si>
  <si>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</si>
  <si>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</si>
  <si>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</si>
  <si>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</si>
  <si>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</si>
  <si>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</si>
  <si>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</si>
  <si>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</si>
  <si>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</si>
  <si>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</si>
  <si>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</si>
  <si>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</si>
  <si>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</si>
  <si>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</si>
  <si>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</si>
  <si>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</si>
  <si>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</si>
  <si>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</si>
  <si>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</si>
  <si>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</si>
  <si>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</si>
  <si>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</si>
  <si>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</si>
  <si>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</si>
  <si>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</si>
  <si>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</si>
  <si>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</si>
  <si>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</si>
  <si>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</si>
  <si>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</si>
  <si>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</si>
  <si>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</si>
  <si>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</si>
  <si>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</si>
  <si>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</si>
  <si>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</si>
  <si>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</si>
  <si>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</si>
  <si>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</si>
  <si>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</si>
  <si>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</si>
  <si>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</si>
  <si>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</si>
  <si>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</si>
  <si>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</si>
  <si>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</si>
  <si>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</si>
  <si>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</si>
  <si>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</si>
  <si>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</si>
  <si>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</si>
  <si>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</si>
  <si>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</si>
  <si>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</si>
  <si>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</si>
  <si>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</si>
  <si>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</si>
  <si>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</si>
  <si>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</si>
  <si>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</si>
  <si>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</si>
  <si>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</si>
  <si>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</si>
  <si>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</si>
  <si>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</si>
  <si>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</si>
  <si>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</si>
  <si>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</si>
  <si>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</si>
  <si>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</si>
  <si>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</si>
  <si>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</si>
  <si>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</si>
  <si>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</si>
  <si>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</si>
  <si>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</si>
  <si>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</si>
  <si>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</si>
  <si>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</si>
  <si>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</si>
  <si>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</si>
  <si>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</si>
  <si>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</si>
  <si>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</si>
  <si>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</si>
  <si>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</si>
  <si>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</si>
  <si>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</si>
  <si>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</si>
  <si>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</si>
  <si>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</si>
  <si>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</si>
  <si>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</si>
  <si>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</si>
  <si>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</si>
  <si>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</si>
  <si>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</si>
  <si>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</si>
  <si>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</si>
  <si>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</si>
  <si>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</si>
  <si>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</si>
  <si>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</si>
  <si>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</si>
  <si>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</si>
  <si>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</si>
  <si>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</si>
  <si>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</si>
  <si>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</si>
  <si>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</si>
  <si>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</si>
  <si>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</si>
  <si>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</si>
  <si>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</si>
  <si>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</si>
  <si>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</si>
  <si>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</si>
  <si>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</si>
  <si>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</si>
  <si>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</si>
  <si>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</si>
  <si>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</si>
  <si>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</si>
  <si>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</si>
  <si>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</si>
  <si>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</si>
  <si>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</si>
  <si>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</si>
  <si>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</si>
  <si>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</si>
  <si>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</si>
  <si>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</si>
  <si>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</si>
  <si>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</si>
  <si>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</si>
  <si>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</si>
  <si>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</si>
  <si>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</si>
  <si>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</si>
  <si>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</si>
  <si>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</si>
  <si>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</si>
  <si>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</si>
  <si>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</si>
  <si>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</si>
  <si>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</si>
  <si>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</si>
  <si>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</si>
  <si>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</si>
  <si>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</si>
  <si>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</si>
  <si>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</si>
  <si>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</si>
  <si>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</si>
  <si>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</si>
  <si>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</si>
  <si>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</si>
  <si>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</si>
  <si>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</si>
  <si>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</si>
  <si>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</si>
  <si>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</si>
  <si>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</si>
  <si>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</si>
  <si>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</si>
  <si>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</si>
  <si>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</si>
  <si>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</si>
  <si>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</si>
  <si>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</si>
  <si>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</si>
  <si>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</si>
  <si>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</si>
  <si>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</si>
  <si>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</si>
  <si>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</si>
  <si>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</si>
  <si>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</si>
  <si>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</si>
  <si>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</si>
  <si>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</si>
  <si>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</si>
  <si>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</si>
  <si>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</si>
  <si>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</si>
  <si>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</si>
  <si>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</si>
  <si>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</si>
  <si>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</si>
  <si>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</si>
  <si>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</si>
  <si>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</si>
  <si>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</si>
  <si>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</si>
  <si>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</si>
  <si>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</si>
  <si>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</si>
  <si>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</si>
  <si>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</si>
  <si>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</si>
  <si>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</si>
  <si>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</si>
  <si>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</si>
  <si>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</si>
  <si>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</si>
  <si>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</si>
  <si>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</si>
  <si>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</si>
  <si>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</si>
  <si>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</si>
  <si>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</si>
  <si>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</si>
  <si>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</si>
  <si>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</si>
  <si>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</si>
  <si>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</si>
  <si>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</si>
  <si>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</si>
  <si>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</si>
  <si>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</si>
  <si>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</si>
  <si>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</si>
  <si>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</si>
  <si>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</si>
  <si>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</si>
  <si>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</si>
  <si>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</si>
  <si>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</si>
  <si>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</si>
  <si>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</si>
  <si>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</si>
  <si>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</si>
  <si>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</si>
  <si>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</si>
  <si>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</si>
  <si>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</si>
  <si>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</si>
  <si>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</si>
  <si>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</si>
  <si>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</si>
  <si>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</si>
  <si>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</si>
  <si>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</si>
  <si>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</si>
  <si>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</si>
  <si>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</si>
  <si>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</si>
  <si>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</si>
  <si>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</si>
  <si>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</si>
  <si>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</si>
  <si>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</si>
  <si>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</si>
  <si>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</si>
  <si>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</si>
  <si>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</si>
  <si>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</si>
  <si>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</si>
  <si>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</si>
  <si>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</si>
  <si>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</si>
  <si>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</si>
  <si>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</si>
  <si>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</si>
  <si>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</si>
  <si>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</si>
  <si>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</si>
  <si>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</si>
  <si>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</si>
  <si>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</si>
  <si>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</si>
  <si>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</si>
  <si>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</si>
  <si>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</si>
  <si>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</si>
  <si>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</si>
  <si>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</si>
  <si>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</si>
  <si>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</si>
  <si>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</si>
  <si>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</si>
  <si>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</si>
  <si>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</si>
  <si>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</si>
  <si>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</si>
  <si>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</si>
  <si>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</si>
  <si>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</si>
  <si>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</si>
  <si>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</si>
  <si>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</si>
  <si>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</si>
  <si>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</si>
  <si>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</si>
  <si>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</si>
  <si>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</si>
  <si>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</si>
  <si>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</si>
  <si>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</si>
  <si>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</si>
  <si>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</si>
  <si>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</si>
  <si>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</si>
  <si>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</si>
  <si>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</si>
  <si>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</si>
  <si>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</si>
  <si>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</si>
  <si>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</si>
  <si>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</si>
  <si>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</si>
  <si>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</si>
  <si>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</si>
  <si>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</si>
  <si>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</si>
  <si>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</si>
  <si>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</si>
  <si>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</si>
  <si>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</si>
  <si>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</si>
  <si>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</si>
  <si>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</si>
  <si>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</si>
  <si>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</si>
  <si>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</si>
  <si>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</si>
  <si>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</si>
  <si>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</si>
  <si>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</si>
  <si>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</si>
  <si>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</si>
  <si>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</si>
  <si>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</si>
  <si>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</si>
  <si>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</si>
  <si>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</si>
  <si>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</si>
  <si>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</si>
  <si>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</si>
  <si>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</si>
  <si>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</si>
  <si>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</si>
  <si>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</si>
  <si>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</si>
  <si>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</si>
  <si>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</si>
  <si>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</si>
  <si>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</si>
  <si>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</si>
  <si>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</si>
  <si>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</si>
  <si>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</si>
  <si>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</si>
  <si>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</si>
  <si>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</si>
  <si>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</si>
  <si>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</si>
  <si>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</si>
  <si>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</si>
  <si>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</si>
  <si>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</si>
  <si>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</si>
  <si>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</si>
  <si>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</si>
  <si>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</si>
  <si>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</si>
  <si>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</si>
  <si>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</si>
  <si>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</si>
  <si>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</si>
  <si>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</si>
  <si>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</si>
  <si>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</si>
  <si>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</si>
  <si>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</si>
  <si>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</si>
  <si>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</si>
  <si>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</si>
  <si>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</si>
  <si>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</si>
  <si>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</si>
  <si>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</si>
  <si>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</si>
  <si>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</si>
  <si>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</si>
  <si>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</si>
  <si>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</si>
  <si>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</si>
  <si>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</si>
  <si>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</si>
  <si>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</si>
  <si>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</si>
  <si>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</si>
  <si>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</si>
  <si>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</si>
  <si>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</si>
  <si>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</si>
  <si>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</si>
  <si>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</si>
  <si>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</si>
  <si>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</si>
  <si>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</si>
  <si>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</si>
  <si>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</si>
  <si>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</si>
  <si>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</si>
  <si>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</si>
  <si>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</si>
  <si>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</si>
  <si>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</si>
  <si>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</si>
  <si>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</si>
  <si>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</si>
  <si>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</si>
  <si>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</si>
  <si>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</si>
  <si>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</si>
  <si>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</si>
  <si>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</si>
  <si>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</si>
  <si>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</si>
  <si>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</si>
  <si>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</si>
  <si>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</si>
  <si>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</si>
  <si>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</si>
  <si>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</si>
  <si>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</si>
  <si>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</si>
  <si>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</si>
  <si>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</si>
  <si>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</si>
  <si>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</si>
  <si>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</si>
  <si>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</si>
  <si>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</si>
  <si>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</si>
  <si>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</si>
  <si>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</si>
  <si>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</si>
  <si>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</si>
  <si>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</si>
  <si>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</si>
  <si>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</si>
  <si>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</si>
  <si>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</si>
  <si>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</si>
  <si>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</si>
  <si>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</si>
  <si>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</si>
  <si>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</si>
  <si>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</si>
  <si>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</si>
  <si>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</si>
  <si>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</si>
  <si>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</si>
  <si>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</si>
  <si>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</si>
  <si>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</si>
  <si>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</si>
  <si>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</si>
  <si>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</si>
  <si>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</si>
  <si>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</si>
  <si>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</si>
  <si>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</si>
  <si>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</si>
  <si>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</si>
  <si>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</si>
  <si>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</si>
  <si>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</si>
  <si>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</si>
  <si>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</si>
  <si>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</si>
  <si>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</si>
  <si>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</si>
  <si>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</si>
  <si>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</si>
  <si>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</si>
  <si>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</si>
  <si>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</si>
  <si>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</si>
  <si>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</si>
  <si>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</si>
  <si>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</si>
  <si>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</si>
  <si>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</si>
  <si>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</si>
  <si>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</si>
  <si>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</si>
  <si>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</si>
  <si>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</si>
  <si>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</si>
  <si>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</si>
  <si>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</si>
  <si>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</si>
  <si>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</si>
  <si>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</si>
  <si>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</si>
  <si>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</si>
  <si>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</si>
  <si>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</si>
  <si>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</si>
  <si>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</si>
  <si>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</si>
  <si>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</si>
  <si>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</si>
  <si>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</si>
  <si>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</si>
  <si>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</si>
  <si>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</si>
  <si>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</si>
  <si>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</si>
  <si>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</si>
  <si>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</si>
  <si>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</si>
  <si>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</si>
  <si>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</si>
  <si>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</si>
  <si>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</si>
  <si>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</si>
  <si>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</si>
  <si>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</si>
  <si>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</si>
  <si>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</si>
  <si>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</si>
  <si>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</si>
  <si>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</si>
  <si>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</si>
  <si>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</si>
  <si>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</si>
  <si>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</si>
  <si>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</si>
  <si>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</si>
  <si>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</si>
  <si>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</si>
  <si>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</si>
  <si>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</si>
  <si>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</si>
  <si>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</si>
  <si>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</si>
  <si>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</si>
  <si>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</si>
  <si>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</si>
  <si>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</si>
  <si>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</si>
  <si>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</si>
  <si>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</si>
  <si>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</si>
  <si>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</si>
  <si>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</si>
  <si>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</si>
  <si>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</si>
  <si>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</si>
  <si>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</si>
  <si>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</si>
  <si>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</si>
  <si>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</si>
  <si>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</si>
  <si>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</si>
  <si>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</si>
  <si>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</si>
  <si>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</si>
  <si>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</si>
  <si>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</si>
  <si>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</si>
  <si>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</si>
  <si>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</si>
  <si>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</si>
  <si>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</si>
  <si>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</si>
  <si>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</si>
  <si>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</si>
  <si>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</si>
  <si>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</si>
  <si>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</si>
  <si>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</si>
  <si>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</si>
  <si>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</si>
  <si>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</si>
  <si>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</si>
  <si>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</si>
  <si>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</si>
  <si>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</si>
  <si>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</si>
  <si>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</si>
  <si>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</si>
  <si>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</si>
  <si>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</si>
  <si>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</si>
  <si>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</si>
  <si>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</si>
  <si>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</si>
  <si>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</si>
  <si>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</si>
  <si>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</si>
  <si>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</si>
  <si>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</si>
  <si>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</si>
  <si>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</si>
  <si>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</si>
  <si>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</si>
  <si>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</si>
  <si>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</si>
  <si>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</si>
  <si>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</si>
  <si>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</si>
  <si>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</si>
  <si>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</si>
  <si>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</si>
  <si>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</si>
  <si>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</si>
  <si>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</si>
  <si>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</si>
  <si>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</si>
  <si>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</si>
  <si>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</si>
  <si>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</si>
  <si>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</si>
  <si>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</si>
  <si>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</si>
  <si>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</si>
  <si>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</si>
  <si>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</si>
  <si>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</si>
  <si>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</si>
  <si>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</si>
  <si>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</si>
  <si>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</si>
  <si>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</si>
  <si>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</si>
  <si>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</si>
  <si>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</si>
  <si>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</si>
  <si>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</si>
  <si>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</si>
  <si>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</si>
  <si>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</si>
  <si>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</si>
  <si>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</si>
  <si>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</si>
  <si>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</si>
  <si>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</si>
  <si>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</si>
  <si>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</si>
  <si>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</si>
  <si>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</si>
  <si>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</si>
  <si>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</si>
  <si>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</si>
  <si>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</si>
  <si>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</si>
  <si>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</si>
  <si>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</si>
  <si>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</si>
  <si>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</si>
  <si>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</si>
  <si>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</si>
  <si>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</si>
  <si>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</si>
  <si>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</si>
  <si>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</si>
  <si>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</si>
  <si>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</si>
  <si>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</si>
  <si>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</si>
  <si>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</si>
  <si>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</si>
  <si>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</si>
  <si>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</si>
  <si>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</si>
  <si>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</si>
  <si>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</si>
  <si>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</si>
  <si>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</si>
  <si>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</si>
  <si>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</si>
  <si>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</si>
  <si>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</si>
  <si>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</si>
  <si>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</si>
  <si>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</si>
  <si>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</si>
  <si>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</si>
  <si>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</si>
  <si>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</si>
  <si>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</si>
  <si>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</si>
  <si>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</si>
  <si>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</si>
  <si>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</si>
  <si>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</si>
  <si>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</si>
  <si>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</si>
  <si>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</si>
  <si>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</si>
  <si>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</si>
  <si>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</si>
  <si>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</si>
  <si>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</si>
  <si>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</si>
  <si>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</si>
  <si>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</si>
  <si>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</si>
  <si>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</si>
  <si>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</si>
  <si>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</si>
  <si>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</si>
  <si>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</si>
  <si>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</si>
  <si>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</si>
  <si>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</si>
  <si>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</si>
  <si>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</si>
  <si>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</si>
  <si>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</si>
  <si>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</si>
  <si>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</si>
  <si>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</si>
  <si>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</si>
  <si>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</si>
  <si>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</si>
  <si>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</si>
  <si>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</si>
  <si>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</si>
  <si>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</si>
  <si>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</si>
  <si>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</si>
  <si>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</si>
  <si>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</si>
  <si>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</si>
  <si>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</si>
  <si>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</si>
  <si>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</si>
  <si>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</si>
  <si>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</si>
  <si>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</si>
  <si>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</si>
  <si>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</si>
  <si>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</si>
  <si>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</si>
  <si>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</si>
  <si>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</si>
  <si>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</si>
  <si>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</si>
  <si>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</si>
  <si>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</si>
  <si>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</si>
  <si>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</si>
  <si>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</si>
  <si>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</si>
  <si>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</si>
  <si>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</si>
  <si>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</si>
  <si>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</si>
  <si>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</si>
  <si>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</si>
  <si>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</si>
  <si>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</si>
  <si>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</si>
  <si>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</si>
  <si>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</si>
  <si>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</si>
  <si>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</si>
  <si>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</si>
  <si>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</si>
  <si>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</si>
  <si>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</si>
  <si>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</si>
  <si>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</si>
  <si>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</si>
  <si>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</si>
  <si>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</si>
  <si>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</si>
  <si>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</si>
  <si>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</si>
  <si>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</si>
  <si>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</si>
  <si>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</si>
  <si>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</si>
  <si>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</si>
  <si>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</si>
  <si>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</si>
  <si>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</si>
  <si>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</si>
  <si>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</si>
  <si>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</si>
  <si>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</si>
  <si>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</si>
  <si>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</si>
  <si>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</si>
  <si>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</si>
  <si>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</si>
  <si>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</si>
  <si>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</si>
  <si>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</si>
  <si>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</si>
  <si>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</si>
  <si>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</si>
  <si>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</si>
  <si>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</si>
  <si>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</si>
  <si>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</si>
  <si>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</si>
  <si>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</si>
  <si>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</si>
  <si>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</si>
  <si>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</si>
  <si>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</si>
  <si>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</si>
  <si>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</si>
  <si>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</si>
  <si>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</si>
  <si>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</si>
  <si>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</si>
  <si>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</si>
  <si>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</si>
  <si>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</si>
  <si>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</si>
  <si>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</si>
  <si>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</si>
  <si>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</si>
  <si>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</si>
  <si>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</si>
  <si>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</si>
  <si>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</si>
  <si>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</si>
  <si>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</si>
  <si>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</si>
  <si>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</si>
  <si>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</si>
  <si>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</si>
  <si>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</si>
  <si>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</si>
  <si>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</si>
  <si>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</si>
  <si>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</si>
  <si>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</si>
  <si>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</si>
  <si>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</si>
  <si>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</si>
  <si>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</si>
  <si>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</si>
  <si>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</si>
  <si>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</si>
  <si>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</si>
  <si>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</si>
  <si>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</si>
  <si>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</si>
  <si>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</si>
  <si>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</si>
  <si>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</si>
  <si>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</si>
  <si>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</si>
  <si>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</si>
  <si>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</si>
  <si>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</si>
  <si>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</si>
  <si>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</si>
  <si>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</si>
  <si>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</si>
  <si>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</si>
  <si>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</si>
  <si>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</si>
  <si>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</si>
  <si>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</si>
  <si>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</si>
  <si>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</si>
  <si>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</si>
  <si>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</si>
  <si>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</si>
  <si>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</si>
  <si>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</si>
  <si>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</si>
  <si>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</si>
  <si>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</si>
  <si>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</si>
  <si>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</si>
  <si>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</si>
  <si>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</si>
  <si>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</si>
  <si>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</si>
  <si>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</si>
  <si>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</si>
  <si>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</si>
  <si>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</si>
  <si>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</si>
  <si>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</si>
  <si>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</si>
  <si>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</si>
  <si>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</si>
  <si>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</si>
  <si>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</si>
  <si>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</si>
  <si>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</si>
  <si>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</si>
  <si>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</si>
  <si>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</si>
  <si>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</si>
  <si>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</si>
  <si>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</si>
  <si>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</si>
  <si>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</si>
  <si>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</si>
  <si>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</si>
  <si>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</si>
  <si>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</si>
  <si>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</si>
  <si>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</si>
  <si>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</si>
  <si>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</si>
  <si>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</si>
  <si>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</si>
  <si>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</si>
  <si>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</si>
  <si>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</si>
  <si>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</si>
  <si>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</si>
  <si>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</si>
  <si>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</si>
  <si>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</si>
  <si>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</si>
  <si>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</si>
  <si>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</si>
  <si>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</si>
  <si>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</si>
  <si>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</si>
  <si>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</si>
  <si>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</si>
  <si>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</si>
  <si>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</si>
  <si>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</si>
  <si>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</si>
  <si>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</si>
  <si>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</si>
  <si>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</si>
  <si>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</si>
  <si>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</si>
  <si>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</si>
  <si>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</si>
  <si>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</si>
  <si>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</si>
  <si>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</si>
  <si>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</si>
  <si>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</si>
  <si>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</si>
  <si>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</si>
  <si>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</si>
  <si>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</si>
  <si>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</si>
  <si>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</si>
  <si>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</si>
  <si>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</si>
  <si>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</si>
  <si>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</si>
  <si>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</si>
  <si>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</si>
  <si>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</si>
  <si>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</si>
  <si>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</si>
  <si>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</si>
  <si>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</si>
  <si>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</si>
  <si>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</si>
  <si>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</si>
  <si>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</si>
  <si>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</si>
  <si>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</si>
  <si>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</si>
  <si>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</si>
  <si>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</si>
  <si>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</si>
  <si>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</si>
  <si>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</si>
  <si>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</si>
  <si>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</si>
  <si>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</si>
  <si>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</si>
  <si>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</si>
  <si>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</si>
  <si>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</si>
  <si>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</si>
  <si>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</si>
  <si>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</si>
  <si>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</si>
  <si>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</si>
  <si>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</si>
  <si>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</si>
  <si>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</si>
  <si>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</si>
  <si>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</si>
  <si>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</si>
  <si>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</si>
  <si>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</si>
  <si>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</si>
  <si>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</si>
  <si>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</si>
  <si>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</si>
  <si>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</si>
  <si>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</si>
  <si>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</si>
  <si>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</si>
  <si>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</si>
  <si>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</si>
  <si>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</si>
  <si>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</si>
  <si>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</si>
  <si>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</si>
  <si>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</si>
  <si>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</si>
  <si>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</si>
  <si>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</si>
  <si>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</si>
  <si>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</si>
  <si>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</si>
  <si>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</si>
  <si>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</si>
  <si>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</si>
  <si>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</si>
  <si>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</si>
  <si>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</si>
  <si>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</si>
  <si>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</si>
  <si>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</si>
  <si>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</si>
  <si>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</si>
  <si>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</si>
  <si>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</si>
  <si>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</si>
  <si>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</si>
  <si>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</si>
  <si>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</si>
  <si>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</si>
  <si>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</si>
  <si>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</si>
  <si>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</si>
  <si>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</si>
  <si>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</si>
  <si>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</si>
  <si>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</si>
  <si>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</si>
  <si>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</si>
  <si>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</si>
  <si>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</si>
  <si>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</si>
  <si>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</si>
  <si>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</si>
  <si>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</si>
  <si>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</si>
  <si>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</si>
  <si>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</si>
  <si>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</si>
  <si>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</si>
  <si>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</si>
  <si>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</si>
  <si>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</si>
  <si>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</si>
  <si>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</si>
  <si>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</si>
  <si>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</si>
  <si>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</si>
  <si>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</si>
  <si>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</si>
  <si>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</si>
  <si>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</si>
  <si>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</si>
  <si>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</si>
  <si>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</si>
  <si>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</si>
  <si>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</si>
  <si>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</si>
  <si>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</si>
  <si>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</si>
  <si>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</si>
  <si>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</si>
  <si>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</si>
  <si>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</si>
  <si>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</si>
  <si>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</si>
  <si>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</si>
  <si>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</si>
  <si>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</si>
  <si>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</si>
  <si>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</si>
  <si>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</si>
  <si>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</si>
  <si>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</si>
  <si>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</si>
  <si>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</si>
  <si>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</si>
  <si>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</si>
  <si>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</si>
  <si>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</si>
  <si>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</si>
  <si>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</si>
  <si>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</si>
  <si>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</si>
  <si>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</si>
  <si>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</si>
  <si>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</si>
  <si>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</si>
  <si>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</si>
  <si>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</si>
  <si>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</si>
  <si>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</si>
  <si>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</si>
  <si>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</si>
  <si>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</si>
  <si>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</si>
  <si>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</si>
  <si>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</si>
  <si>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</si>
  <si>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</si>
  <si>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</si>
  <si>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</si>
  <si>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</si>
  <si>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</si>
  <si>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</si>
  <si>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</si>
  <si>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</si>
  <si>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</si>
  <si>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</si>
  <si>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</si>
  <si>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</si>
  <si>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</si>
  <si>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</si>
  <si>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</si>
  <si>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</si>
  <si>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</si>
  <si>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</si>
  <si>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</si>
  <si>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</si>
  <si>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</si>
  <si>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</si>
  <si>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</si>
  <si>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</si>
  <si>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</si>
  <si>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</si>
  <si>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</si>
  <si>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</si>
  <si>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</si>
  <si>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</si>
  <si>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</si>
  <si>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</si>
  <si>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</si>
  <si>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</si>
  <si>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</si>
  <si>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</si>
  <si>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</si>
  <si>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</si>
  <si>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</si>
  <si>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</si>
  <si>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</si>
  <si>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</si>
  <si>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</si>
  <si>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</si>
  <si>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</si>
  <si>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</si>
  <si>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</si>
  <si>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</si>
  <si>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</si>
  <si>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</si>
  <si>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</si>
  <si>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</si>
  <si>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</si>
  <si>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</si>
  <si>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</si>
  <si>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</si>
  <si>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</si>
  <si>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</si>
  <si>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</si>
  <si>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</si>
  <si>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</si>
  <si>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</si>
  <si>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</si>
  <si>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</si>
  <si>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</si>
  <si>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</si>
  <si>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</si>
  <si>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</si>
  <si>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</si>
  <si>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</si>
  <si>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</si>
  <si>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</si>
  <si>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</si>
  <si>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</si>
  <si>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</si>
  <si>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</si>
  <si>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</si>
  <si>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</si>
  <si>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</si>
  <si>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</si>
  <si>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</si>
  <si>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</si>
  <si>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</si>
  <si>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</si>
  <si>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</si>
  <si>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</si>
  <si>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</si>
  <si>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</si>
  <si>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</si>
  <si>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</si>
  <si>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</si>
  <si>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</si>
  <si>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</si>
  <si>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</si>
  <si>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</si>
  <si>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</si>
  <si>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</si>
  <si>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</si>
  <si>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</si>
  <si>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</si>
  <si>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</si>
  <si>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</si>
  <si>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</si>
  <si>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</si>
  <si>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</si>
  <si>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</si>
  <si>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</si>
  <si>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</si>
  <si>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</si>
  <si>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</si>
  <si>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</si>
  <si>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</si>
  <si>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</si>
  <si>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</si>
  <si>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</si>
  <si>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</si>
  <si>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</si>
  <si>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</si>
  <si>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</si>
  <si>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</si>
  <si>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</si>
  <si>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</si>
  <si>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</si>
  <si>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</si>
  <si>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</si>
  <si>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</si>
  <si>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</si>
  <si>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</si>
  <si>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</si>
  <si>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</si>
  <si>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</si>
  <si>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</si>
  <si>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</si>
  <si>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</si>
  <si>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</si>
  <si>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</si>
  <si>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</si>
  <si>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</si>
  <si>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</si>
  <si>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</si>
  <si>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</si>
  <si>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</si>
  <si>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</si>
  <si>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</si>
  <si>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</si>
  <si>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</si>
  <si>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</si>
  <si>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</si>
  <si>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</si>
  <si>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</si>
  <si>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</si>
  <si>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</si>
  <si>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</si>
  <si>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</si>
  <si>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</si>
  <si>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</si>
  <si>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</si>
  <si>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</si>
  <si>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</si>
  <si>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</si>
  <si>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</si>
  <si>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</si>
  <si>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</si>
  <si>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</si>
  <si>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</si>
  <si>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</si>
  <si>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</si>
  <si>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</si>
  <si>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</si>
  <si>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</si>
  <si>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</si>
  <si>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</si>
  <si>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</si>
  <si>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</si>
  <si>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</si>
  <si>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</si>
  <si>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</si>
  <si>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</si>
  <si>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</si>
  <si>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</si>
  <si>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</si>
  <si>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</si>
  <si>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</si>
  <si>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</si>
  <si>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</si>
  <si>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</si>
  <si>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</si>
  <si>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</si>
  <si>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</si>
  <si>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</si>
  <si>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</si>
  <si>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</si>
  <si>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</si>
  <si>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</si>
  <si>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</si>
  <si>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</si>
  <si>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</si>
  <si>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</si>
  <si>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</si>
  <si>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</si>
  <si>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</si>
  <si>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</si>
  <si>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</si>
  <si>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</si>
  <si>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</si>
  <si>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</si>
  <si>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</si>
  <si>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</si>
  <si>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</si>
  <si>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</si>
  <si>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</si>
  <si>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</si>
  <si>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</si>
  <si>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</si>
  <si>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</si>
  <si>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</si>
  <si>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</si>
  <si>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</si>
  <si>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</si>
  <si>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</si>
  <si>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</si>
  <si>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</si>
  <si>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</si>
  <si>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</si>
  <si>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</si>
  <si>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</si>
  <si>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</si>
  <si>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</si>
  <si>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</si>
  <si>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</si>
  <si>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</si>
  <si>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</si>
  <si>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</si>
  <si>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</si>
  <si>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</si>
  <si>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</si>
  <si>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</si>
  <si>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</si>
  <si>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</si>
  <si>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</si>
  <si>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</si>
  <si>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</si>
  <si>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</si>
  <si>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</si>
  <si>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</si>
  <si>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</si>
  <si>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</si>
  <si>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</si>
  <si>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</si>
  <si>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</si>
  <si>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</si>
  <si>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</si>
  <si>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</si>
  <si>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</si>
  <si>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</si>
  <si>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</si>
  <si>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</si>
  <si>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</si>
  <si>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</si>
  <si>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</si>
  <si>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</si>
  <si>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</si>
  <si>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</si>
  <si>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</si>
  <si>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</si>
  <si>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</si>
  <si>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</si>
  <si>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</si>
  <si>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</si>
  <si>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</si>
  <si>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</si>
  <si>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</si>
  <si>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</si>
  <si>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</si>
  <si>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</si>
  <si>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</si>
  <si>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</si>
  <si>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</si>
  <si>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</si>
  <si>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</si>
  <si>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</si>
  <si>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</si>
  <si>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</si>
  <si>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</si>
  <si>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</si>
  <si>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</si>
  <si>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</si>
  <si>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</si>
  <si>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</si>
  <si>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</si>
  <si>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</si>
  <si>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</si>
  <si>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</si>
  <si>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</si>
  <si>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</si>
  <si>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</si>
  <si>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</si>
  <si>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</si>
  <si>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</si>
  <si>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</si>
  <si>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</si>
  <si>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</si>
  <si>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</si>
  <si>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</si>
  <si>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</si>
  <si>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</si>
  <si>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</si>
  <si>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</si>
  <si>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</si>
  <si>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</si>
  <si>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</si>
  <si>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</si>
  <si>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</si>
  <si>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</si>
  <si>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</si>
  <si>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</si>
  <si>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</si>
  <si>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</si>
  <si>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</si>
  <si>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</si>
  <si>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</si>
  <si>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</si>
  <si>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</si>
  <si>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</si>
  <si>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</si>
  <si>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</si>
  <si>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</si>
  <si>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</si>
  <si>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</si>
  <si>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</si>
  <si>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</si>
  <si>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</si>
  <si>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</si>
  <si>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</si>
  <si>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</si>
  <si>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</si>
  <si>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</si>
  <si>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</si>
  <si>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</si>
  <si>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</si>
  <si>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</si>
  <si>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</si>
  <si>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</si>
  <si>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</si>
  <si>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</si>
  <si>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</si>
  <si>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</si>
  <si>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</si>
  <si>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</si>
  <si>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</si>
  <si>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</si>
  <si>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</si>
  <si>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</si>
  <si>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</si>
  <si>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</si>
  <si>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</si>
  <si>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</si>
  <si>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</si>
  <si>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</si>
  <si>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</si>
  <si>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</si>
  <si>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</si>
  <si>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</si>
  <si>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</si>
  <si>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</si>
  <si>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</si>
  <si>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</si>
  <si>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</si>
  <si>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</si>
  <si>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</si>
  <si>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</si>
  <si>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</si>
  <si>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</si>
  <si>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</si>
  <si>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</si>
  <si>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</si>
  <si>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</si>
  <si>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</si>
  <si>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</si>
  <si>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</si>
  <si>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</si>
  <si>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</si>
  <si>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</si>
  <si>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</si>
  <si>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</si>
  <si>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</si>
  <si>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</si>
  <si>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</si>
  <si>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</si>
  <si>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</si>
  <si>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</si>
  <si>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</si>
  <si>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</si>
  <si>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</si>
  <si>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</si>
  <si>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</si>
  <si>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</si>
  <si>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</si>
  <si>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</si>
  <si>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</si>
  <si>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</si>
  <si>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</si>
  <si>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</si>
  <si>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</si>
  <si>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</si>
  <si>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</si>
  <si>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</si>
  <si>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</si>
  <si>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</si>
  <si>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</si>
  <si>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</si>
  <si>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</si>
  <si>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</si>
  <si>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</si>
  <si>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</si>
  <si>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</si>
  <si>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</si>
  <si>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</si>
  <si>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</si>
  <si>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</si>
  <si>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</si>
  <si>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</si>
  <si>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</si>
  <si>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</si>
  <si>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</si>
  <si>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</si>
  <si>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</si>
  <si>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</si>
  <si>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</si>
  <si>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</si>
  <si>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</si>
  <si>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</si>
  <si>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</si>
  <si>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</si>
  <si>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</si>
  <si>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</si>
  <si>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</si>
  <si>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</si>
  <si>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</si>
  <si>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</si>
  <si>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</si>
  <si>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</si>
  <si>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</si>
  <si>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</si>
  <si>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</si>
  <si>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</si>
  <si>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</si>
  <si>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</si>
  <si>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</si>
  <si>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</si>
  <si>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</si>
  <si>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</si>
  <si>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</si>
  <si>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</si>
  <si>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</si>
  <si>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</si>
  <si>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</si>
  <si>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</si>
  <si>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</si>
  <si>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</si>
  <si>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</si>
  <si>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</si>
  <si>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</si>
  <si>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</si>
  <si>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</si>
  <si>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</si>
  <si>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</si>
  <si>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</si>
  <si>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</si>
  <si>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</si>
  <si>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</si>
  <si>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</si>
  <si>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</si>
  <si>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</si>
  <si>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</si>
  <si>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</si>
  <si>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</si>
  <si>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</si>
  <si>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</si>
  <si>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</si>
  <si>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</si>
  <si>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</si>
  <si>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</si>
  <si>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</si>
  <si>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</si>
  <si>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</si>
  <si>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</si>
  <si>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</si>
  <si>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</si>
  <si>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</si>
  <si>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</si>
  <si>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</si>
  <si>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</si>
  <si>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</si>
  <si>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</si>
  <si>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</si>
  <si>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</si>
  <si>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</si>
  <si>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</si>
  <si>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</si>
  <si>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</si>
  <si>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</si>
  <si>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</si>
  <si>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</si>
  <si>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</si>
  <si>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</si>
  <si>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</si>
  <si>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</si>
  <si>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</si>
  <si>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</si>
  <si>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</si>
  <si>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</si>
  <si>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</si>
  <si>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</si>
  <si>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</si>
  <si>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</si>
  <si>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</si>
  <si>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</si>
  <si>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</si>
  <si>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</si>
  <si>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</si>
  <si>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</si>
  <si>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</si>
  <si>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</si>
  <si>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</si>
  <si>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</si>
  <si>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</si>
  <si>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</si>
  <si>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</si>
  <si>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</si>
  <si>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</si>
  <si>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</si>
  <si>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</si>
  <si>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</si>
  <si>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</si>
  <si>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</si>
  <si>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</si>
  <si>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</si>
  <si>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</si>
  <si>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</si>
  <si>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</si>
  <si>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</si>
  <si>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</si>
  <si>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</si>
  <si>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</si>
  <si>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</si>
  <si>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</si>
  <si>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</si>
  <si>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</si>
  <si>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</si>
  <si>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</si>
  <si>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</si>
  <si>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</si>
  <si>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</si>
  <si>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</si>
  <si>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</si>
  <si>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</si>
  <si>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</si>
  <si>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</si>
  <si>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</si>
  <si>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</si>
  <si>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</si>
  <si>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</si>
  <si>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</si>
  <si>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</si>
  <si>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</si>
  <si>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</si>
  <si>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</si>
  <si>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</si>
  <si>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</si>
  <si>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</si>
  <si>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</si>
  <si>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</si>
  <si>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</si>
  <si>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</si>
  <si>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</si>
  <si>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</si>
  <si>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</si>
  <si>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</si>
  <si>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</si>
  <si>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</si>
  <si>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</si>
  <si>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</si>
  <si>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</si>
  <si>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</si>
  <si>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</si>
  <si>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</si>
  <si>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</si>
  <si>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</si>
  <si>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</si>
  <si>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</si>
  <si>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</si>
  <si>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</si>
  <si>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</si>
  <si>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</si>
  <si>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</si>
  <si>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</si>
  <si>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</si>
  <si>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</si>
  <si>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</si>
  <si>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</si>
  <si>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</si>
  <si>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</si>
  <si>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</si>
  <si>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</si>
  <si>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</si>
  <si>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</si>
  <si>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</si>
  <si>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</si>
  <si>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</si>
  <si>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</si>
  <si>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</si>
  <si>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</si>
  <si>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</si>
  <si>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</si>
  <si>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</si>
  <si>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</si>
  <si>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</si>
  <si>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</si>
  <si>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</si>
  <si>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</si>
  <si>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</si>
  <si>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</si>
  <si>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</si>
  <si>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</si>
  <si>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</si>
  <si>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</si>
  <si>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</si>
  <si>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</si>
  <si>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</si>
  <si>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</si>
  <si>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</si>
  <si>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</si>
  <si>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</si>
  <si>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</si>
  <si>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</si>
  <si>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</si>
  <si>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</si>
  <si>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</si>
  <si>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</si>
  <si>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</si>
  <si>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</si>
  <si>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</si>
  <si>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</si>
  <si>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</si>
  <si>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</si>
  <si>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</si>
  <si>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</si>
  <si>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</si>
  <si>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</si>
  <si>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</si>
  <si>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</si>
  <si>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</si>
  <si>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</si>
  <si>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</si>
  <si>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</si>
  <si>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</si>
  <si>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</si>
  <si>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</si>
  <si>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</si>
  <si>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</si>
  <si>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</si>
  <si>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</si>
  <si>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</si>
  <si>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</si>
  <si>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</si>
  <si>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</si>
  <si>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</si>
  <si>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</si>
  <si>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</si>
  <si>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</si>
  <si>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</si>
  <si>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</si>
  <si>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</si>
  <si>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</si>
  <si>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</si>
  <si>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</si>
  <si>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</si>
  <si>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</si>
  <si>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</si>
  <si>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</si>
  <si>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</si>
  <si>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</si>
  <si>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</si>
  <si>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</si>
  <si>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</si>
  <si>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</si>
  <si>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</si>
  <si>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</si>
  <si>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</si>
  <si>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</si>
  <si>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</si>
  <si>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</si>
  <si>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</si>
  <si>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</si>
  <si>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</si>
  <si>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</si>
  <si>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</si>
  <si>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</si>
  <si>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</si>
  <si>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</si>
  <si>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</si>
  <si>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</si>
  <si>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</si>
  <si>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</si>
  <si>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</si>
  <si>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</si>
  <si>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</si>
  <si>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</si>
  <si>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</si>
  <si>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</si>
  <si>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</si>
  <si>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</si>
  <si>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</si>
  <si>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</si>
  <si>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</si>
  <si>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</si>
  <si>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</si>
  <si>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</si>
  <si>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</si>
  <si>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</si>
  <si>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</si>
  <si>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</si>
  <si>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</si>
  <si>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</si>
  <si>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</si>
  <si>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</si>
  <si>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</si>
  <si>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</si>
  <si>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</si>
  <si>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</si>
  <si>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</si>
  <si>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</si>
  <si>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</si>
  <si>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</si>
  <si>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</si>
  <si>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</si>
  <si>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</si>
  <si>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</si>
  <si>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</si>
  <si>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</si>
  <si>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</si>
  <si>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</si>
  <si>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</si>
  <si>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</si>
  <si>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</si>
  <si>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</si>
  <si>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</si>
  <si>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</si>
  <si>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</si>
  <si>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</si>
  <si>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</si>
  <si>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</si>
  <si>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</si>
  <si>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</si>
  <si>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</si>
  <si>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</si>
  <si>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</si>
  <si>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</si>
  <si>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</si>
  <si>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</si>
  <si>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</si>
  <si>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</si>
  <si>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</si>
  <si>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</si>
  <si>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</si>
  <si>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</si>
  <si>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</si>
  <si>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</si>
  <si>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</si>
  <si>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</si>
  <si>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</si>
  <si>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</si>
  <si>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</si>
  <si>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</si>
  <si>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</si>
  <si>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</si>
  <si>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</si>
  <si>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</si>
  <si>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</si>
  <si>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</si>
  <si>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</si>
  <si>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</si>
  <si>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</si>
  <si>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</si>
  <si>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</si>
  <si>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</si>
  <si>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</si>
  <si>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</si>
  <si>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</si>
  <si>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</si>
  <si>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</si>
  <si>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</si>
  <si>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</si>
  <si>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</si>
  <si>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</si>
  <si>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</si>
  <si>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</si>
  <si>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</si>
  <si>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</si>
  <si>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</si>
  <si>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</si>
  <si>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</si>
  <si>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</si>
  <si>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</si>
  <si>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</si>
  <si>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</si>
  <si>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</si>
  <si>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</si>
  <si>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</si>
  <si>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</si>
  <si>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</si>
  <si>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</si>
  <si>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</si>
  <si>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</si>
  <si>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</si>
  <si>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</si>
  <si>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</si>
  <si>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</si>
  <si>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</si>
  <si>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</si>
  <si>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</si>
  <si>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</si>
  <si>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</si>
  <si>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</si>
  <si>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</si>
  <si>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</si>
  <si>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</si>
  <si>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</si>
  <si>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</si>
  <si>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</si>
  <si>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</si>
  <si>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</si>
  <si>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</si>
  <si>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</si>
  <si>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</si>
  <si>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</si>
  <si>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</si>
  <si>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</si>
  <si>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</si>
  <si>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</si>
  <si>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</si>
  <si>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</si>
  <si>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</si>
  <si>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</si>
  <si>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</si>
  <si>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</si>
  <si>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</si>
  <si>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</si>
  <si>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</si>
  <si>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</si>
  <si>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</si>
  <si>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</si>
  <si>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</si>
  <si>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</si>
  <si>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</si>
  <si>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</si>
  <si>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</si>
  <si>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</si>
  <si>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</si>
  <si>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</si>
  <si>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</si>
  <si>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</si>
  <si>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</si>
  <si>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</si>
  <si>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</si>
  <si>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</si>
  <si>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</si>
  <si>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</si>
  <si>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</si>
  <si>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</si>
  <si>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</si>
  <si>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</si>
  <si>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</si>
  <si>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</si>
  <si>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</si>
  <si>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</si>
  <si>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</si>
  <si>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</si>
  <si>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</si>
  <si>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</si>
  <si>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</si>
  <si>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</si>
  <si>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</si>
  <si>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</si>
  <si>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</si>
  <si>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</si>
  <si>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</si>
  <si>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</si>
  <si>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</si>
  <si>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</si>
  <si>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</si>
  <si>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</si>
  <si>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</si>
  <si>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</si>
  <si>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</si>
  <si>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</si>
  <si>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</si>
  <si>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</si>
  <si>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</si>
  <si>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</si>
  <si>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</si>
  <si>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</si>
  <si>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</si>
  <si>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</si>
  <si>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</si>
  <si>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</si>
  <si>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</si>
  <si>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</si>
  <si>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</si>
  <si>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</si>
  <si>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</si>
  <si>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</si>
  <si>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</si>
  <si>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</si>
  <si>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</si>
  <si>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</si>
  <si>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</si>
  <si>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</si>
  <si>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</si>
  <si>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</si>
  <si>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</si>
  <si>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</si>
  <si>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</si>
  <si>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</si>
  <si>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</si>
  <si>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</si>
  <si>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</si>
  <si>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</si>
  <si>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</si>
  <si>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</si>
  <si>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</si>
  <si>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</si>
  <si>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</si>
  <si>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</si>
  <si>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</si>
  <si>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</si>
  <si>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</si>
  <si>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</si>
  <si>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</si>
  <si>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</si>
  <si>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</si>
  <si>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</si>
  <si>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</si>
  <si>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</si>
  <si>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</si>
  <si>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</si>
  <si>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</si>
  <si>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</si>
  <si>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</si>
  <si>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</si>
  <si>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</si>
  <si>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</si>
  <si>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</si>
  <si>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</si>
  <si>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</si>
  <si>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</si>
  <si>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</si>
  <si>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</si>
  <si>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</si>
  <si>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</si>
  <si>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</si>
  <si>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</si>
  <si>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</si>
  <si>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</si>
  <si>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</si>
  <si>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</si>
  <si>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</si>
  <si>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</si>
  <si>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</si>
  <si>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</si>
  <si>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</si>
  <si>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</si>
  <si>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</si>
  <si>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</si>
  <si>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</si>
  <si>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</si>
  <si>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</si>
  <si>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</si>
  <si>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</si>
  <si>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</si>
  <si>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</si>
  <si>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</si>
  <si>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</si>
  <si>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</si>
  <si>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</si>
  <si>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</si>
  <si>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</si>
  <si>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</si>
  <si>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</si>
  <si>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</si>
  <si>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</si>
  <si>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</si>
  <si>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</si>
  <si>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</si>
  <si>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</si>
  <si>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</si>
  <si>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</si>
  <si>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</si>
  <si>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</si>
  <si>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</si>
  <si>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</si>
  <si>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</si>
  <si>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</si>
  <si>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</si>
  <si>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</si>
  <si>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</si>
  <si>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</si>
  <si>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</si>
  <si>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</si>
  <si>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</si>
  <si>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</si>
  <si>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</si>
  <si>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</si>
  <si>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</si>
  <si>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</si>
  <si>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</si>
  <si>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</si>
  <si>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</si>
  <si>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</si>
  <si>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</si>
  <si>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</si>
  <si>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</si>
  <si>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</si>
  <si>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</si>
  <si>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</si>
  <si>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</si>
  <si>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</si>
  <si>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</si>
  <si>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</si>
  <si>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</si>
  <si>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</si>
  <si>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</si>
  <si>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</si>
  <si>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</si>
  <si>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</si>
  <si>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</si>
  <si>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</si>
  <si>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</si>
  <si>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</si>
  <si>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</si>
  <si>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</si>
  <si>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</si>
  <si>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</si>
  <si>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</si>
  <si>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</si>
  <si>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</si>
  <si>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</si>
  <si>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</si>
  <si>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</si>
  <si>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</si>
  <si>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</si>
  <si>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</si>
  <si>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</si>
  <si>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</si>
  <si>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</si>
  <si>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</si>
  <si>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</si>
  <si>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</si>
  <si>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</si>
  <si>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</si>
  <si>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</si>
  <si>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</si>
  <si>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</si>
  <si>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</si>
  <si>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</si>
  <si>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</si>
  <si>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</si>
  <si>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</si>
  <si>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</si>
  <si>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</si>
  <si>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</si>
  <si>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</si>
  <si>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</si>
  <si>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</si>
  <si>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</si>
  <si>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</si>
  <si>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</si>
  <si>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</si>
  <si>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</si>
  <si>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</si>
  <si>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</si>
  <si>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</si>
  <si>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</si>
  <si>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</si>
  <si>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</si>
  <si>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</si>
  <si>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</si>
  <si>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</si>
  <si>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</si>
  <si>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</si>
  <si>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</si>
  <si>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</si>
  <si>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</si>
  <si>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</si>
  <si>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</si>
  <si>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</si>
  <si>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</si>
  <si>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</si>
  <si>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</si>
  <si>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</si>
  <si>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</si>
  <si>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</si>
  <si>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</si>
  <si>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</si>
  <si>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</si>
  <si>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</si>
  <si>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</si>
  <si>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</si>
  <si>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</si>
  <si>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</si>
  <si>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</si>
  <si>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</si>
  <si>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</si>
  <si>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</si>
  <si>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</si>
  <si>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</si>
  <si>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</si>
  <si>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</si>
  <si>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</si>
  <si>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</si>
  <si>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</si>
  <si>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</si>
  <si>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</si>
  <si>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</si>
  <si>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</si>
  <si>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</si>
  <si>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</si>
  <si>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</si>
  <si>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</si>
  <si>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</si>
  <si>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</si>
  <si>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</si>
  <si>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</si>
  <si>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</si>
  <si>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</si>
  <si>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</si>
  <si>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</si>
  <si>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</si>
  <si>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</si>
  <si>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</si>
  <si>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</si>
  <si>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</si>
  <si>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</si>
  <si>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</si>
  <si>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</si>
  <si>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</si>
  <si>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</si>
  <si>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</si>
  <si>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</si>
  <si>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</si>
  <si>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</si>
  <si>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</si>
  <si>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</si>
  <si>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</si>
  <si>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</si>
  <si>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</si>
  <si>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</si>
  <si>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</si>
  <si>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</si>
  <si>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</si>
  <si>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</si>
  <si>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</si>
  <si>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</si>
  <si>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</si>
  <si>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</si>
  <si>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</si>
  <si>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</si>
  <si>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</si>
  <si>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</si>
  <si>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</si>
  <si>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</si>
  <si>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</si>
  <si>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</si>
  <si>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</si>
  <si>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</si>
  <si>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</si>
  <si>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</si>
  <si>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</si>
  <si>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</si>
  <si>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</si>
  <si>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</si>
  <si>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</si>
  <si>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</si>
  <si>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</si>
  <si>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</si>
  <si>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</si>
  <si>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</si>
  <si>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</si>
  <si>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</si>
  <si>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</si>
  <si>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</si>
  <si>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</si>
  <si>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</si>
  <si>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</si>
  <si>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</si>
  <si>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</si>
  <si>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</si>
  <si>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</si>
  <si>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</si>
  <si>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</si>
  <si>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</si>
  <si>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</si>
  <si>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</si>
  <si>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</si>
  <si>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</si>
  <si>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</si>
  <si>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</si>
  <si>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</si>
  <si>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</si>
  <si>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</si>
  <si>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</si>
  <si>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</si>
  <si>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</si>
  <si>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</si>
  <si>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</si>
  <si>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</si>
  <si>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</si>
  <si>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</si>
  <si>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</si>
  <si>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</si>
  <si>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</si>
  <si>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</si>
  <si>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</si>
  <si>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</si>
  <si>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</si>
  <si>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</si>
  <si>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</si>
  <si>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</si>
  <si>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</si>
  <si>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</si>
  <si>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</si>
  <si>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</si>
  <si>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</si>
  <si>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</si>
  <si>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</si>
  <si>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</si>
  <si>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</si>
  <si>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</si>
  <si>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</si>
  <si>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</si>
  <si>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</si>
  <si>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</si>
  <si>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</si>
  <si>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</si>
  <si>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</si>
  <si>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</si>
  <si>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</si>
  <si>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</si>
  <si>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</si>
  <si>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</si>
  <si>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</si>
  <si>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</si>
  <si>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</si>
  <si>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</si>
  <si>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</si>
  <si>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</si>
  <si>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</si>
  <si>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</si>
  <si>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</si>
  <si>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</si>
  <si>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</si>
  <si>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</si>
  <si>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</si>
  <si>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</si>
  <si>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</si>
  <si>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</si>
  <si>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</si>
  <si>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</si>
  <si>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</si>
  <si>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</si>
  <si>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</si>
  <si>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</si>
  <si>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</si>
  <si>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</si>
  <si>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</si>
  <si>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</si>
  <si>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</si>
  <si>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</si>
  <si>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</si>
  <si>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</si>
  <si>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</si>
  <si>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</si>
  <si>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</si>
  <si>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</si>
  <si>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</si>
  <si>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</si>
  <si>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</si>
  <si>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</si>
  <si>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</si>
  <si>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</si>
  <si>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</si>
  <si>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</si>
  <si>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</si>
  <si>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</si>
  <si>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</si>
  <si>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</si>
  <si>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</si>
  <si>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</si>
  <si>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</si>
  <si>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</si>
  <si>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</si>
  <si>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</si>
  <si>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</si>
  <si>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</si>
  <si>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</si>
  <si>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</si>
  <si>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</si>
  <si>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</si>
  <si>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</si>
  <si>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</si>
  <si>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</si>
  <si>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</si>
  <si>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</si>
  <si>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</si>
  <si>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</si>
  <si>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</si>
  <si>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</si>
  <si>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</si>
  <si>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</si>
  <si>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</si>
  <si>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</si>
  <si>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</si>
  <si>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</si>
  <si>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</si>
  <si>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</si>
  <si>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</si>
  <si>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</si>
  <si>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</si>
  <si>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</si>
  <si>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</si>
  <si>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</si>
  <si>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</si>
  <si>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</si>
  <si>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</si>
  <si>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</si>
  <si>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</si>
  <si>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</si>
  <si>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</si>
  <si>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</si>
  <si>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</si>
  <si>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</si>
  <si>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</si>
  <si>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</si>
  <si>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</si>
  <si>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</si>
  <si>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</si>
  <si>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</si>
  <si>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</si>
  <si>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</si>
  <si>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</si>
  <si>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</si>
  <si>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</si>
  <si>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</si>
  <si>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</si>
  <si>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</si>
  <si>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</si>
  <si>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</si>
  <si>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</si>
  <si>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</si>
  <si>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</si>
  <si>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</si>
  <si>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</si>
  <si>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</si>
  <si>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</si>
  <si>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</si>
  <si>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</si>
  <si>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</si>
  <si>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</si>
  <si>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</si>
  <si>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</si>
  <si>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</si>
  <si>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</si>
  <si>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</si>
  <si>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</si>
  <si>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</si>
  <si>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</si>
  <si>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</si>
  <si>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</si>
  <si>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</si>
  <si>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</si>
  <si>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</si>
  <si>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</si>
  <si>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</si>
  <si>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</si>
  <si>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</si>
  <si>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</si>
  <si>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</si>
  <si>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</si>
  <si>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</si>
  <si>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</si>
  <si>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</si>
  <si>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</si>
  <si>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</si>
  <si>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</si>
  <si>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</si>
  <si>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</si>
  <si>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</si>
  <si>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</si>
  <si>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</si>
  <si>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</si>
  <si>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</si>
  <si>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</si>
  <si>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</si>
  <si>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</si>
  <si>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</si>
  <si>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</si>
  <si>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</si>
  <si>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</si>
  <si>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</si>
  <si>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</si>
  <si>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</si>
  <si>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</si>
  <si>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</si>
  <si>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</si>
  <si>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</si>
  <si>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</si>
  <si>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</si>
  <si>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</si>
  <si>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</si>
  <si>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</si>
  <si>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</si>
  <si>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</si>
  <si>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</si>
  <si>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</si>
  <si>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</si>
  <si>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</si>
  <si>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</si>
  <si>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</si>
  <si>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</si>
  <si>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</si>
  <si>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</si>
  <si>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</si>
  <si>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</si>
  <si>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</si>
  <si>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</si>
  <si>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</si>
  <si>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</si>
  <si>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</si>
  <si>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</si>
  <si>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</si>
  <si>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</si>
  <si>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</si>
  <si>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</si>
  <si>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</si>
  <si>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</si>
  <si>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</si>
  <si>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</si>
  <si>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</si>
  <si>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</si>
  <si>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</si>
  <si>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</si>
  <si>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</si>
  <si>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</si>
  <si>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</si>
  <si>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</si>
  <si>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</si>
  <si>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</si>
  <si>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</si>
  <si>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</si>
  <si>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</si>
  <si>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</si>
  <si>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</si>
  <si>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</si>
  <si>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</si>
  <si>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</si>
  <si>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</si>
  <si>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</si>
  <si>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</si>
  <si>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</si>
  <si>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</si>
  <si>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</si>
  <si>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</si>
  <si>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</si>
  <si>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</si>
  <si>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</si>
  <si>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</si>
  <si>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</si>
  <si>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</si>
  <si>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</si>
  <si>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</si>
  <si>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</si>
  <si>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</si>
  <si>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</si>
  <si>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</si>
  <si>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</si>
  <si>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</si>
  <si>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</si>
  <si>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</si>
  <si>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</si>
  <si>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</si>
  <si>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</si>
  <si>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</si>
  <si>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</si>
  <si>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</si>
  <si>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</si>
  <si>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</si>
  <si>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</si>
  <si>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</si>
  <si>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</si>
  <si>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</si>
  <si>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</si>
  <si>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</si>
  <si>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</si>
  <si>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</si>
  <si>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</si>
  <si>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</si>
  <si>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</si>
  <si>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</si>
  <si>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</si>
  <si>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</si>
  <si>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</si>
  <si>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</si>
  <si>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</si>
  <si>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</si>
  <si>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</si>
  <si>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</si>
  <si>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</si>
  <si>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</si>
  <si>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</si>
  <si>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</si>
  <si>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</si>
  <si>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</si>
  <si>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</si>
  <si>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</si>
  <si>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</si>
  <si>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</si>
  <si>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</si>
  <si>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</si>
  <si>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</si>
  <si>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</si>
  <si>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</si>
  <si>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</si>
  <si>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</si>
  <si>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</si>
  <si>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</si>
  <si>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</si>
  <si>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</si>
  <si>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</si>
  <si>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</si>
  <si>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</si>
  <si>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</si>
  <si>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</si>
  <si>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</si>
  <si>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</si>
  <si>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</si>
  <si>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</si>
  <si>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</si>
  <si>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</si>
  <si>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</si>
  <si>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</si>
  <si>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</si>
  <si>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</si>
  <si>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</si>
  <si>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</si>
  <si>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</si>
  <si>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</si>
  <si>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</si>
  <si>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</si>
  <si>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</si>
  <si>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</si>
  <si>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</si>
  <si>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</si>
  <si>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</si>
  <si>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</si>
  <si>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</si>
  <si>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</si>
  <si>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</si>
  <si>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</si>
  <si>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</si>
  <si>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</si>
  <si>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</si>
  <si>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</si>
  <si>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</si>
  <si>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</si>
  <si>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</si>
  <si>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</si>
  <si>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</si>
  <si>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</si>
  <si>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</si>
  <si>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</si>
  <si>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</si>
  <si>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</si>
  <si>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</si>
  <si>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</si>
  <si>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</si>
  <si>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</si>
  <si>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</si>
  <si>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</si>
  <si>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</si>
  <si>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</si>
  <si>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</si>
  <si>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</si>
  <si>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</si>
  <si>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</si>
  <si>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</si>
  <si>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</si>
  <si>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</si>
  <si>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</si>
  <si>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</si>
  <si>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</si>
  <si>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</si>
  <si>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</si>
  <si>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</si>
  <si>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</si>
  <si>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</si>
  <si>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</si>
  <si>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</si>
  <si>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</si>
  <si>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</si>
  <si>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</si>
  <si>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</si>
  <si>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</si>
  <si>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</si>
  <si>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</si>
  <si>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</si>
  <si>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</si>
  <si>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</si>
  <si>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</si>
  <si>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</si>
  <si>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</si>
  <si>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</si>
  <si>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</si>
  <si>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</si>
  <si>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</si>
  <si>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</si>
  <si>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</si>
  <si>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</si>
  <si>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</si>
  <si>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</si>
  <si>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</si>
  <si>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</si>
  <si>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</si>
  <si>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</si>
  <si>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</si>
  <si>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</si>
  <si>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</si>
  <si>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</si>
  <si>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</si>
  <si>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</si>
  <si>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</si>
  <si>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</si>
  <si>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</si>
  <si>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</si>
  <si>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</si>
  <si>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</si>
  <si>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</si>
  <si>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</si>
  <si>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</si>
  <si>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</si>
  <si>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</si>
  <si>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</si>
  <si>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</si>
  <si>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</si>
  <si>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</si>
  <si>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</si>
  <si>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</si>
  <si>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</si>
  <si>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</si>
  <si>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</si>
  <si>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</si>
  <si>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</si>
  <si>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</si>
  <si>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</si>
  <si>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</si>
  <si>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</si>
  <si>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</si>
  <si>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</si>
  <si>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</si>
  <si>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</si>
  <si>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</si>
  <si>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</si>
  <si>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</si>
  <si>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</si>
  <si>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</si>
  <si>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</si>
  <si>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</si>
  <si>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</si>
  <si>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</si>
  <si>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</si>
  <si>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</si>
  <si>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</si>
  <si>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</si>
  <si>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</si>
  <si>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</si>
  <si>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</si>
  <si>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</si>
  <si>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</si>
  <si>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</si>
  <si>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</si>
  <si>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</si>
  <si>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</si>
  <si>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</si>
  <si>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</si>
  <si>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</si>
  <si>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</si>
  <si>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</si>
  <si>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</si>
  <si>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</si>
  <si>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</si>
  <si>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</si>
  <si>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</si>
  <si>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</si>
  <si>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</si>
  <si>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</si>
  <si>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</si>
  <si>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</si>
  <si>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</si>
  <si>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</si>
  <si>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</si>
  <si>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</si>
  <si>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</si>
  <si>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</si>
  <si>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</si>
  <si>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</si>
  <si>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</si>
  <si>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</si>
  <si>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</si>
  <si>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</si>
  <si>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</si>
  <si>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</si>
  <si>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</si>
  <si>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</si>
  <si>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</si>
  <si>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</si>
  <si>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</si>
  <si>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</si>
  <si>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</si>
  <si>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</si>
  <si>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</si>
  <si>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</si>
  <si>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</si>
  <si>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</si>
  <si>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</si>
  <si>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</si>
  <si>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</si>
  <si>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</si>
  <si>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</si>
  <si>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</si>
  <si>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</si>
  <si>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</si>
  <si>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</si>
  <si>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</si>
  <si>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</si>
  <si>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</si>
  <si>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</si>
  <si>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</si>
  <si>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</si>
  <si>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</si>
  <si>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</si>
  <si>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</si>
  <si>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</si>
  <si>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</si>
  <si>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</si>
  <si>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</si>
  <si>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</si>
  <si>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</si>
  <si>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</si>
  <si>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</si>
  <si>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</si>
  <si>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</si>
  <si>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</si>
  <si>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</si>
  <si>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</si>
  <si>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</si>
  <si>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</si>
  <si>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</si>
  <si>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</si>
  <si>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</si>
  <si>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</si>
  <si>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</si>
  <si>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</si>
  <si>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</si>
  <si>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</si>
  <si>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</si>
  <si>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</si>
  <si>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</si>
  <si>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</si>
  <si>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</si>
  <si>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</si>
  <si>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</si>
  <si>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</si>
  <si>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</si>
  <si>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</si>
  <si>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</si>
  <si>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</si>
  <si>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</si>
  <si>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</si>
  <si>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</si>
  <si>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</si>
  <si>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</si>
  <si>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</si>
  <si>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</si>
  <si>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</si>
  <si>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</si>
  <si>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</si>
  <si>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</si>
  <si>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</si>
  <si>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</si>
  <si>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</si>
  <si>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</si>
  <si>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</si>
  <si>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</si>
  <si>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</si>
  <si>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</si>
  <si>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</si>
  <si>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</si>
  <si>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</si>
  <si>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</si>
  <si>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</si>
  <si>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</si>
  <si>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</si>
  <si>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</si>
  <si>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</si>
  <si>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</si>
  <si>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</si>
  <si>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</si>
  <si>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</si>
  <si>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</si>
  <si>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</si>
  <si>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</si>
  <si>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</si>
  <si>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</si>
  <si>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</si>
  <si>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</si>
  <si>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</si>
  <si>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</si>
  <si>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</si>
  <si>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</si>
  <si>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</si>
  <si>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</si>
  <si>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</si>
  <si>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</si>
  <si>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</si>
  <si>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</si>
  <si>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</si>
  <si>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</si>
  <si>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</si>
  <si>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</si>
  <si>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</si>
  <si>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</si>
  <si>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</si>
  <si>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</si>
  <si>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</si>
  <si>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</si>
  <si>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</si>
  <si>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</si>
  <si>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</si>
  <si>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</si>
  <si>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</si>
  <si>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</si>
  <si>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</si>
  <si>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</si>
  <si>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</si>
  <si>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</si>
  <si>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</si>
  <si>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</si>
  <si>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</si>
  <si>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</si>
  <si>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</si>
  <si>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</si>
  <si>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</si>
  <si>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</si>
  <si>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</si>
  <si>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</si>
  <si>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</si>
  <si>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</si>
  <si>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</si>
  <si>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</si>
  <si>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</si>
  <si>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</si>
  <si>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</si>
  <si>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</si>
  <si>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</si>
  <si>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</si>
  <si>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</si>
  <si>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</si>
  <si>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</si>
  <si>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</si>
  <si>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</si>
  <si>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</si>
  <si>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</si>
  <si>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</si>
  <si>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</si>
  <si>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</si>
  <si>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</si>
  <si>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</si>
  <si>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</si>
  <si>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</si>
  <si>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</si>
  <si>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</si>
  <si>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</si>
  <si>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</si>
  <si>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</si>
  <si>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</si>
  <si>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</si>
  <si>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</si>
  <si>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</si>
  <si>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</si>
  <si>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</si>
  <si>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</si>
  <si>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</si>
  <si>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</si>
  <si>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</si>
  <si>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</si>
  <si>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</si>
  <si>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</si>
  <si>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</si>
  <si>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</si>
  <si>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</si>
  <si>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</si>
  <si>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</si>
  <si>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</si>
  <si>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</si>
  <si>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</si>
  <si>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</si>
  <si>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</si>
  <si>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</si>
  <si>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</si>
  <si>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</si>
  <si>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</si>
  <si>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</si>
  <si>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</si>
  <si>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</si>
  <si>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</si>
  <si>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</si>
  <si>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</si>
  <si>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</si>
  <si>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</si>
  <si>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</si>
  <si>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</si>
  <si>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</si>
  <si>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</si>
  <si>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</si>
  <si>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</si>
  <si>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</si>
  <si>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</si>
  <si>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</si>
  <si>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</si>
  <si>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</si>
  <si>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</si>
  <si>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</si>
  <si>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</si>
  <si>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</si>
  <si>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</si>
  <si>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</si>
  <si>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</si>
  <si>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</si>
  <si>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</si>
  <si>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</si>
  <si>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</si>
  <si>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</si>
  <si>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</si>
  <si>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</si>
  <si>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</si>
  <si>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</si>
  <si>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</si>
  <si>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</si>
  <si>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</si>
  <si>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</si>
  <si>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</si>
  <si>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</si>
  <si>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</si>
  <si>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</si>
  <si>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</si>
  <si>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</si>
  <si>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</si>
  <si>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</si>
  <si>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</si>
  <si>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</si>
  <si>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</si>
  <si>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</si>
  <si>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</si>
  <si>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</si>
  <si>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</si>
  <si>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</si>
  <si>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</si>
  <si>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</si>
  <si>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</si>
  <si>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</si>
  <si>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</si>
  <si>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</si>
  <si>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</si>
  <si>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</si>
  <si>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</si>
  <si>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</si>
  <si>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</si>
  <si>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</si>
  <si>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</si>
  <si>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</si>
  <si>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</si>
  <si>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</si>
  <si>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</si>
  <si>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</si>
  <si>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</si>
  <si>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</si>
  <si>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</si>
  <si>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</si>
  <si>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</si>
  <si>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</si>
  <si>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</si>
  <si>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</si>
  <si>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</si>
  <si>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</si>
  <si>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</si>
  <si>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</si>
  <si>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</si>
  <si>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</si>
  <si>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</si>
  <si>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</si>
  <si>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</si>
  <si>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</si>
  <si>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</si>
  <si>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</si>
  <si>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</si>
  <si>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</si>
  <si>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</si>
  <si>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</si>
  <si>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</si>
  <si>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</si>
  <si>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</si>
  <si>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</si>
  <si>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</si>
  <si>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</si>
  <si>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</si>
  <si>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</si>
  <si>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</si>
  <si>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</si>
  <si>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</si>
  <si>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</si>
  <si>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</si>
  <si>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</si>
  <si>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</si>
  <si>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</si>
  <si>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</si>
  <si>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</si>
  <si>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</si>
  <si>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</si>
  <si>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</si>
  <si>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</si>
  <si>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</si>
  <si>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</si>
  <si>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</si>
  <si>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</si>
  <si>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</si>
  <si>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</si>
  <si>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</si>
  <si>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</si>
  <si>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</si>
  <si>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</si>
  <si>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</si>
  <si>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</si>
  <si>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</si>
  <si>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</si>
  <si>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</si>
  <si>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</si>
  <si>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</si>
  <si>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</si>
  <si>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</si>
  <si>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</si>
  <si>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</si>
  <si>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</si>
  <si>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</si>
  <si>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</si>
  <si>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</si>
  <si>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</si>
  <si>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</si>
  <si>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</si>
  <si>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</si>
  <si>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</si>
  <si>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</si>
  <si>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</si>
  <si>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</si>
  <si>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</si>
  <si>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</si>
  <si>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</si>
  <si>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</si>
  <si>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</si>
  <si>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</si>
  <si>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</si>
  <si>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</si>
  <si>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</si>
  <si>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</si>
  <si>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</si>
  <si>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</si>
  <si>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</si>
  <si>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</si>
  <si>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</si>
  <si>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</si>
  <si>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</si>
  <si>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</si>
  <si>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</si>
  <si>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</si>
  <si>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</si>
  <si>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</si>
  <si>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</si>
  <si>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</si>
  <si>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</si>
  <si>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</si>
  <si>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</si>
  <si>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</si>
  <si>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</si>
  <si>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</si>
  <si>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</si>
  <si>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</si>
  <si>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</si>
  <si>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</si>
  <si>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</si>
  <si>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</si>
  <si>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</si>
  <si>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</si>
  <si>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</si>
  <si>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</si>
  <si>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</si>
  <si>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</si>
  <si>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</si>
  <si>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</si>
  <si>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</si>
  <si>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</si>
  <si>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</si>
  <si>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</si>
  <si>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</si>
  <si>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</si>
  <si>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</si>
  <si>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</si>
  <si>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</si>
  <si>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</si>
  <si>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</si>
  <si>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</si>
  <si>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</si>
  <si>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</si>
  <si>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</si>
  <si>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</si>
  <si>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</si>
  <si>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</si>
  <si>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</si>
  <si>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</si>
  <si>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</si>
  <si>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</si>
  <si>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</si>
  <si>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</si>
  <si>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</si>
  <si>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</si>
  <si>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</si>
  <si>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</si>
  <si>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</si>
  <si>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</si>
  <si>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</si>
  <si>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</si>
  <si>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</si>
  <si>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</si>
  <si>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</si>
  <si>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</si>
  <si>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</si>
  <si>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</si>
  <si>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</si>
  <si>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</si>
  <si>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</si>
  <si>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</si>
  <si>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</si>
  <si>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</si>
  <si>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</si>
  <si>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</si>
  <si>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</si>
  <si>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</si>
  <si>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</si>
  <si>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</si>
  <si>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</si>
  <si>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</si>
  <si>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</si>
  <si>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</si>
  <si>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</si>
  <si>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</si>
  <si>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</si>
  <si>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</si>
  <si>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</si>
  <si>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</si>
  <si>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</si>
  <si>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</si>
  <si>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</si>
  <si>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</si>
  <si>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</si>
  <si>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</si>
  <si>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</si>
  <si>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</si>
  <si>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</si>
  <si>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</si>
  <si>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</si>
  <si>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</si>
  <si>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</si>
  <si>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</si>
  <si>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</si>
  <si>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</si>
  <si>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</si>
  <si>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</si>
  <si>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</si>
  <si>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</si>
  <si>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</si>
  <si>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</si>
  <si>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</si>
  <si>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</si>
  <si>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</si>
  <si>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</si>
  <si>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</si>
  <si>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</si>
  <si>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</si>
  <si>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</si>
  <si>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</si>
  <si>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</si>
  <si>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</si>
  <si>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</si>
  <si>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</si>
  <si>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</si>
  <si>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</si>
  <si>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</si>
  <si>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</si>
  <si>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</si>
  <si>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</si>
  <si>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</si>
  <si>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</si>
  <si>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</si>
  <si>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</si>
  <si>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</si>
  <si>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</si>
  <si>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</si>
  <si>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</si>
  <si>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</si>
  <si>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</si>
  <si>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</si>
  <si>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</si>
  <si>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</si>
  <si>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</si>
  <si>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</si>
  <si>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</si>
  <si>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</si>
  <si>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</si>
  <si>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</si>
  <si>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</si>
  <si>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</si>
  <si>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</si>
  <si>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</si>
  <si>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</si>
  <si>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</si>
  <si>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</si>
  <si>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</si>
  <si>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</si>
  <si>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</si>
  <si>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</si>
  <si>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</si>
  <si>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</si>
  <si>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</si>
  <si>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</si>
  <si>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</si>
  <si>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</si>
  <si>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</si>
  <si>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</si>
  <si>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</si>
  <si>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</si>
  <si>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</si>
  <si>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</si>
  <si>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</si>
  <si>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</si>
  <si>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</si>
  <si>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</si>
  <si>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</si>
  <si>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</si>
  <si>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</si>
  <si>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</si>
  <si>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</si>
  <si>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</si>
  <si>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</si>
  <si>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</si>
  <si>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</si>
  <si>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</si>
  <si>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</si>
  <si>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</si>
  <si>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</si>
  <si>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</si>
  <si>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</si>
  <si>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</si>
  <si>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</si>
  <si>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</si>
  <si>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</si>
  <si>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</si>
  <si>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</si>
  <si>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</si>
  <si>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</si>
  <si>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</si>
  <si>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</si>
  <si>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</si>
  <si>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</si>
  <si>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</si>
  <si>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</si>
  <si>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</si>
  <si>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</si>
  <si>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</si>
  <si>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</si>
  <si>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</si>
  <si>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</si>
  <si>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</si>
  <si>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</si>
  <si>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</si>
  <si>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</si>
  <si>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</si>
  <si>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</si>
  <si>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</si>
  <si>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</si>
  <si>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</si>
  <si>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</si>
  <si>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</si>
  <si>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</si>
  <si>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</si>
  <si>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</si>
  <si>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</si>
  <si>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</si>
  <si>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</si>
  <si>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</si>
  <si>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</si>
  <si>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</si>
  <si>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</si>
  <si>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</si>
  <si>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</si>
  <si>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</si>
  <si>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</si>
  <si>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</si>
  <si>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</si>
  <si>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</si>
  <si>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</si>
  <si>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</si>
  <si>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</si>
  <si>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</si>
  <si>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</si>
  <si>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</si>
  <si>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</si>
  <si>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</si>
  <si>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</si>
  <si>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</si>
  <si>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</si>
  <si>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</si>
  <si>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</si>
  <si>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</si>
  <si>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</si>
  <si>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</si>
  <si>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</si>
  <si>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</si>
  <si>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</si>
  <si>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</si>
  <si>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</si>
  <si>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</si>
  <si>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</si>
  <si>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</si>
  <si>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</si>
  <si>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</si>
  <si>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</si>
  <si>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</si>
  <si>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</si>
  <si>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</si>
  <si>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</si>
  <si>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</si>
  <si>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</si>
  <si>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</si>
  <si>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</si>
  <si>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</si>
  <si>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</si>
  <si>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</si>
  <si>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</si>
  <si>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</si>
  <si>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</si>
  <si>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</si>
  <si>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</si>
  <si>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</si>
  <si>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</si>
  <si>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</si>
  <si>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</si>
  <si>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</si>
  <si>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</si>
  <si>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</si>
  <si>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</si>
  <si>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</si>
  <si>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</si>
  <si>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</si>
  <si>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</si>
  <si>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</si>
  <si>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</si>
  <si>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</si>
  <si>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</si>
  <si>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</si>
  <si>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</si>
  <si>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</si>
  <si>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</si>
  <si>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</si>
  <si>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</si>
  <si>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</si>
  <si>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</si>
  <si>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</si>
  <si>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</si>
  <si>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</si>
  <si>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</si>
  <si>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</si>
  <si>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</si>
  <si>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</si>
  <si>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</si>
  <si>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</si>
  <si>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</si>
  <si>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</si>
  <si>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</si>
  <si>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</si>
  <si>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</si>
  <si>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</si>
  <si>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</si>
  <si>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</si>
  <si>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</si>
  <si>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</si>
  <si>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</si>
  <si>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</si>
  <si>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</si>
  <si>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</si>
  <si>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</si>
  <si>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</si>
  <si>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</si>
  <si>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</si>
  <si>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</si>
  <si>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</si>
  <si>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</si>
  <si>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</si>
  <si>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</si>
  <si>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</si>
  <si>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</si>
  <si>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</si>
  <si>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</si>
  <si>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</si>
  <si>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</si>
  <si>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</si>
  <si>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</si>
  <si>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</si>
  <si>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</si>
  <si>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</si>
  <si>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</si>
  <si>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</si>
  <si>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</si>
  <si>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</si>
  <si>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</si>
  <si>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</si>
  <si>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</si>
  <si>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</si>
  <si>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</si>
  <si>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</si>
  <si>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</si>
  <si>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</si>
  <si>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</si>
  <si>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</si>
  <si>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</si>
  <si>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</si>
  <si>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</si>
  <si>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</si>
  <si>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</si>
  <si>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</si>
  <si>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</si>
  <si>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</si>
  <si>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</si>
  <si>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</si>
  <si>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</si>
  <si>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</si>
  <si>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</si>
  <si>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</si>
  <si>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</si>
  <si>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</si>
  <si>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</si>
  <si>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</si>
  <si>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</si>
  <si>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</si>
  <si>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</si>
  <si>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</si>
  <si>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</si>
  <si>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</si>
  <si>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</si>
  <si>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</si>
  <si>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</si>
  <si>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</si>
  <si>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</si>
  <si>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</si>
  <si>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</si>
  <si>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</si>
  <si>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</si>
  <si>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</si>
  <si>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</si>
  <si>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</si>
  <si>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</si>
  <si>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</si>
  <si>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</si>
  <si>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</si>
  <si>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</si>
  <si>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</si>
  <si>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</si>
  <si>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</si>
  <si>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</si>
  <si>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</si>
  <si>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</si>
  <si>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</si>
  <si>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</si>
  <si>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</si>
  <si>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</si>
  <si>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</si>
  <si>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</si>
  <si>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</si>
  <si>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</si>
  <si>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</si>
  <si>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</si>
  <si>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</si>
  <si>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</si>
  <si>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</si>
  <si>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</si>
  <si>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</si>
  <si>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</si>
  <si>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</si>
  <si>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</si>
  <si>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</si>
  <si>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</si>
  <si>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</si>
  <si>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</si>
  <si>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</si>
  <si>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</si>
  <si>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</si>
  <si>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</si>
  <si>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</si>
  <si>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</si>
  <si>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</si>
  <si>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</si>
  <si>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</si>
  <si>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</si>
  <si>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</si>
  <si>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</si>
  <si>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</si>
  <si>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</si>
  <si>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</si>
  <si>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</si>
  <si>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</si>
  <si>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</si>
  <si>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</si>
  <si>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</si>
  <si>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</si>
  <si>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</si>
  <si>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</si>
  <si>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</si>
  <si>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</si>
  <si>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</si>
  <si>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</si>
  <si>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</si>
  <si>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</si>
  <si>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</si>
  <si>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</si>
  <si>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</si>
  <si>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</si>
  <si>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</si>
  <si>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</si>
  <si>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</si>
  <si>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</si>
  <si>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</si>
  <si>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</si>
  <si>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</si>
  <si>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</si>
  <si>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</si>
  <si>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</si>
  <si>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</si>
  <si>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</si>
  <si>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</si>
  <si>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</si>
  <si>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</si>
  <si>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</si>
  <si>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</si>
  <si>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</si>
  <si>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</si>
  <si>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</si>
  <si>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</si>
  <si>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</si>
  <si>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</si>
  <si>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</si>
  <si>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</si>
  <si>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</si>
  <si>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</si>
  <si>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</si>
  <si>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</si>
  <si>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</si>
  <si>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</si>
  <si>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</si>
  <si>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</si>
  <si>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</si>
  <si>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</si>
  <si>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</si>
  <si>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</si>
  <si>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</si>
  <si>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</si>
  <si>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</si>
  <si>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</si>
  <si>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</si>
  <si>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</si>
  <si>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</si>
  <si>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</si>
  <si>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</si>
  <si>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</si>
  <si>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</si>
  <si>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</si>
  <si>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</si>
  <si>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</si>
  <si>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</si>
  <si>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</si>
  <si>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</si>
  <si>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</si>
  <si>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</si>
  <si>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</si>
  <si>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</si>
  <si>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</si>
  <si>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</si>
  <si>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</si>
  <si>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</si>
  <si>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</si>
  <si>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</si>
  <si>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</si>
  <si>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</si>
  <si>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</si>
  <si>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</si>
  <si>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</si>
  <si>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</si>
  <si>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</si>
  <si>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</si>
  <si>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</si>
  <si>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</si>
  <si>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</si>
  <si>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</si>
  <si>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</si>
  <si>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</si>
  <si>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</si>
  <si>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</si>
  <si>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</si>
  <si>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</si>
  <si>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</si>
  <si>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</si>
  <si>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</si>
  <si>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</si>
  <si>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</si>
  <si>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</si>
  <si>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</si>
  <si>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</si>
  <si>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</si>
  <si>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</si>
  <si>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</si>
  <si>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</si>
  <si>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</si>
  <si>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</si>
  <si>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</si>
  <si>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</si>
  <si>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</si>
  <si>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</si>
  <si>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</si>
  <si>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</si>
  <si>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</si>
  <si>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</si>
  <si>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</si>
  <si>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</si>
  <si>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</si>
  <si>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</si>
  <si>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</si>
  <si>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</si>
  <si>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</si>
  <si>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</si>
  <si>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</si>
  <si>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</si>
  <si>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</si>
  <si>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</si>
  <si>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</si>
  <si>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</si>
  <si>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</si>
  <si>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</si>
  <si>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</si>
  <si>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</si>
  <si>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</si>
  <si>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</si>
  <si>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</si>
  <si>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</si>
  <si>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</si>
  <si>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</si>
  <si>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</si>
  <si>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</si>
  <si>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</si>
  <si>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</si>
  <si>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</si>
  <si>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</si>
  <si>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</si>
  <si>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</si>
  <si>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</si>
  <si>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</si>
  <si>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</si>
  <si>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</si>
  <si>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</si>
  <si>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</si>
  <si>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</si>
  <si>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</si>
  <si>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</si>
  <si>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</si>
  <si>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</si>
  <si>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</si>
  <si>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</si>
  <si>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</si>
  <si>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</si>
  <si>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</si>
  <si>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</si>
  <si>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</si>
  <si>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</si>
  <si>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</si>
  <si>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</si>
  <si>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</si>
  <si>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</si>
  <si>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</si>
  <si>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</si>
  <si>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</si>
  <si>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</si>
  <si>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</si>
  <si>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</si>
  <si>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</si>
  <si>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</si>
  <si>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</si>
  <si>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</si>
  <si>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</si>
  <si>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</si>
  <si>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</si>
  <si>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</si>
  <si>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</si>
  <si>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</si>
  <si>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</si>
  <si>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</si>
  <si>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</si>
  <si>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</si>
  <si>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</si>
  <si>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</si>
  <si>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</si>
  <si>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</si>
  <si>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</si>
  <si>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</si>
  <si>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</si>
  <si>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</si>
  <si>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</si>
  <si>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</si>
  <si>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</si>
  <si>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</si>
  <si>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</si>
  <si>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</si>
  <si>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</si>
  <si>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</si>
  <si>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</si>
  <si>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</si>
  <si>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</si>
  <si>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</si>
  <si>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</si>
  <si>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</si>
  <si>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</si>
  <si>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</si>
  <si>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</si>
  <si>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</si>
  <si>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</si>
  <si>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</si>
  <si>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</si>
  <si>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</si>
  <si>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</si>
  <si>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</si>
  <si>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</si>
  <si>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</si>
  <si>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</si>
  <si>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</si>
  <si>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</si>
  <si>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</si>
  <si>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</si>
  <si>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</si>
  <si>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</si>
  <si>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</si>
  <si>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</si>
  <si>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</si>
  <si>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</si>
  <si>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</si>
  <si>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</si>
  <si>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</si>
  <si>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</si>
  <si>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</si>
  <si>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</si>
  <si>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</si>
  <si>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</si>
  <si>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</si>
  <si>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</si>
  <si>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</si>
  <si>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</si>
  <si>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</si>
  <si>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</si>
  <si>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</si>
  <si>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</si>
  <si>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</si>
  <si>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</si>
  <si>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</si>
  <si>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</si>
  <si>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</si>
  <si>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</si>
  <si>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</si>
  <si>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</si>
  <si>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</si>
  <si>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</si>
  <si>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</si>
  <si>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</si>
  <si>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</si>
  <si>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</si>
  <si>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</si>
  <si>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</si>
  <si>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</si>
  <si>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</si>
  <si>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</si>
  <si>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</si>
  <si>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</si>
  <si>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</si>
  <si>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</si>
  <si>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</si>
  <si>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</si>
  <si>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</si>
  <si>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</si>
  <si>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</si>
  <si>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</si>
  <si>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</si>
  <si>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</si>
  <si>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</si>
  <si>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</si>
  <si>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</si>
  <si>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</si>
  <si>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</si>
  <si>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</si>
  <si>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</si>
  <si>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</si>
  <si>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</si>
  <si>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</si>
  <si>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</si>
  <si>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</si>
  <si>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</si>
  <si>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</si>
  <si>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</si>
  <si>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</si>
  <si>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</si>
  <si>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</si>
  <si>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</si>
  <si>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</si>
  <si>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</si>
  <si>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</si>
  <si>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</si>
  <si>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</si>
  <si>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</si>
  <si>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</si>
  <si>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</si>
  <si>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</si>
  <si>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</si>
  <si>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</si>
  <si>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</si>
  <si>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</si>
  <si>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</si>
  <si>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</si>
  <si>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</si>
  <si>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</si>
  <si>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</si>
  <si>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</si>
  <si>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</si>
  <si>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</si>
  <si>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</si>
  <si>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</si>
  <si>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</si>
  <si>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</si>
  <si>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</si>
  <si>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</si>
  <si>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</si>
  <si>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</si>
  <si>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</si>
  <si>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</si>
  <si>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</si>
  <si>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</si>
  <si>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</si>
  <si>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</si>
  <si>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</si>
  <si>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</si>
  <si>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</si>
  <si>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</si>
  <si>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</si>
  <si>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</si>
  <si>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</si>
  <si>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</si>
  <si>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</si>
  <si>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</si>
  <si>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</si>
  <si>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</si>
  <si>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</si>
  <si>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</si>
  <si>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</si>
  <si>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</si>
  <si>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</si>
  <si>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</si>
  <si>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</si>
  <si>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</si>
  <si>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</si>
  <si>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</si>
  <si>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</si>
  <si>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</si>
  <si>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</si>
  <si>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</si>
  <si>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</si>
  <si>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</si>
  <si>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</si>
  <si>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</si>
  <si>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</si>
  <si>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</si>
  <si>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</si>
  <si>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</si>
  <si>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</si>
  <si>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</si>
  <si>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</si>
  <si>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</si>
  <si>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</si>
  <si>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</si>
  <si>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</si>
  <si>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</si>
  <si>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</si>
  <si>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</si>
  <si>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</si>
  <si>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</si>
  <si>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</si>
  <si>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</si>
  <si>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</si>
  <si>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</si>
  <si>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</si>
  <si>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</si>
  <si>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</si>
  <si>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</si>
  <si>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</si>
  <si>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</si>
  <si>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</si>
  <si>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</si>
  <si>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</si>
  <si>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</si>
  <si>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</si>
  <si>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</si>
  <si>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</si>
  <si>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</si>
  <si>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</si>
  <si>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</si>
  <si>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</si>
  <si>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</si>
  <si>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</si>
  <si>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</si>
  <si>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</si>
  <si>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</si>
  <si>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</si>
  <si>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</si>
  <si>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</si>
  <si>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</si>
  <si>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</si>
  <si>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</si>
  <si>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</si>
  <si>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</si>
  <si>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</si>
  <si>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</si>
  <si>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</si>
  <si>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</si>
  <si>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</si>
  <si>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</si>
  <si>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</si>
  <si>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</si>
  <si>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</si>
  <si>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</si>
  <si>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</si>
  <si>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</si>
  <si>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</si>
  <si>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</si>
  <si>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</si>
  <si>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</si>
  <si>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</si>
  <si>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</si>
  <si>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</si>
  <si>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</si>
  <si>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</si>
  <si>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</si>
  <si>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</si>
  <si>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</si>
  <si>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</si>
  <si>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</si>
  <si>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</si>
  <si>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</si>
  <si>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</si>
  <si>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</si>
  <si>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</si>
  <si>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</si>
  <si>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</si>
  <si>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</si>
  <si>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</si>
  <si>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</si>
  <si>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</si>
  <si>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</si>
  <si>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</si>
  <si>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</si>
  <si>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</si>
  <si>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</si>
  <si>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</si>
  <si>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</si>
  <si>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</si>
  <si>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</si>
  <si>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</si>
  <si>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</si>
  <si>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</si>
  <si>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</si>
  <si>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</si>
  <si>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</si>
  <si>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</si>
  <si>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</si>
  <si>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</si>
  <si>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</si>
  <si>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</si>
  <si>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</si>
  <si>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</si>
  <si>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</si>
  <si>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</si>
  <si>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</si>
  <si>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</si>
  <si>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</si>
  <si>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</si>
  <si>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</si>
  <si>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</si>
  <si>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</si>
  <si>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</si>
  <si>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</si>
  <si>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</si>
  <si>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</si>
  <si>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</si>
  <si>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</si>
  <si>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</si>
  <si>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</si>
  <si>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</si>
  <si>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</si>
  <si>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</si>
  <si>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</si>
  <si>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</si>
  <si>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</si>
  <si>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</si>
  <si>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</si>
  <si>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</si>
  <si>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</si>
  <si>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</si>
  <si>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</si>
  <si>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</si>
  <si>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</si>
  <si>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</si>
  <si>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</si>
  <si>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</si>
  <si>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</si>
  <si>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</si>
  <si>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</si>
  <si>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</si>
  <si>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</si>
  <si>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</si>
  <si>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</si>
  <si>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</si>
  <si>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</si>
  <si>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</si>
  <si>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</si>
  <si>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</si>
  <si>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</si>
  <si>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</si>
  <si>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</si>
  <si>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</si>
  <si>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</si>
  <si>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</si>
  <si>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</si>
  <si>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</si>
  <si>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</si>
  <si>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</si>
  <si>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</si>
  <si>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</si>
  <si>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</si>
  <si>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</si>
  <si>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</si>
  <si>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</si>
  <si>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</si>
  <si>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</si>
  <si>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</si>
  <si>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</si>
  <si>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</si>
  <si>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</si>
  <si>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</si>
  <si>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</si>
  <si>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</si>
  <si>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</si>
  <si>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</si>
  <si>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</si>
  <si>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</si>
  <si>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</si>
  <si>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</si>
  <si>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</si>
  <si>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</si>
  <si>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</si>
  <si>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</si>
  <si>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</si>
  <si>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</si>
  <si>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</si>
  <si>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</si>
  <si>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</si>
  <si>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</si>
  <si>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</si>
  <si>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</si>
  <si>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</si>
  <si>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</si>
  <si>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</si>
  <si>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</si>
  <si>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</si>
  <si>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</si>
  <si>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</si>
  <si>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</si>
  <si>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</si>
  <si>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</si>
  <si>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</si>
  <si>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</si>
  <si>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</si>
  <si>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</si>
  <si>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</si>
  <si>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</si>
  <si>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</si>
  <si>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</si>
  <si>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</si>
  <si>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</si>
  <si>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</si>
  <si>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</si>
  <si>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</si>
  <si>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</si>
  <si>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</si>
  <si>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</si>
  <si>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</si>
  <si>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</si>
  <si>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</si>
  <si>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</si>
  <si>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</si>
  <si>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</si>
  <si>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</si>
  <si>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</si>
  <si>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</si>
  <si>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</si>
  <si>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</si>
  <si>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</si>
  <si>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</si>
  <si>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</si>
  <si>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</si>
  <si>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</si>
  <si>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</si>
  <si>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</si>
  <si>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</si>
  <si>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</si>
  <si>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</si>
  <si>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</si>
  <si>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</si>
  <si>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</si>
  <si>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</si>
  <si>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</si>
  <si>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</si>
  <si>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</si>
  <si>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</si>
  <si>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</si>
  <si>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</si>
  <si>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</si>
  <si>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</si>
  <si>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</si>
  <si>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</si>
  <si>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</si>
  <si>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</si>
  <si>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</si>
  <si>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</si>
  <si>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</si>
  <si>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</si>
  <si>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</si>
  <si>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</si>
  <si>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</si>
  <si>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</si>
  <si>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</si>
  <si>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</si>
  <si>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</si>
  <si>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</si>
  <si>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</si>
  <si>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</si>
  <si>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</si>
  <si>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</si>
  <si>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</si>
  <si>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</si>
  <si>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</si>
  <si>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</si>
  <si>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</si>
  <si>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</si>
  <si>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</si>
  <si>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</si>
  <si>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</si>
  <si>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</si>
  <si>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</si>
  <si>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</si>
  <si>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</si>
  <si>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</si>
  <si>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</si>
  <si>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</si>
  <si>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</si>
  <si>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</si>
  <si>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</si>
  <si>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</si>
  <si>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</si>
  <si>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</si>
  <si>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</si>
  <si>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</si>
  <si>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</si>
  <si>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</si>
  <si>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</si>
  <si>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</si>
  <si>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</si>
  <si>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</si>
  <si>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</si>
  <si>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</si>
  <si>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</si>
  <si>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</si>
  <si>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</si>
  <si>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</si>
  <si>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</si>
  <si>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</si>
  <si>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</si>
  <si>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</si>
  <si>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</si>
  <si>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</si>
  <si>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</si>
  <si>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</si>
  <si>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</si>
  <si>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</si>
  <si>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</si>
  <si>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</si>
  <si>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</si>
  <si>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</si>
  <si>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</si>
  <si>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</si>
  <si>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</si>
  <si>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</si>
  <si>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</si>
  <si>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</si>
  <si>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</si>
  <si>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</si>
  <si>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</si>
  <si>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</si>
  <si>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</si>
  <si>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</si>
  <si>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</si>
  <si>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</si>
  <si>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</si>
  <si>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</si>
  <si>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</si>
  <si>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</si>
  <si>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</si>
  <si>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</si>
  <si>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</si>
  <si>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</si>
  <si>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</si>
  <si>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</si>
  <si>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</si>
  <si>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</si>
  <si>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</si>
  <si>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</si>
  <si>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</si>
  <si>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</si>
  <si>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</si>
  <si>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</si>
  <si>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</si>
  <si>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</si>
  <si>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</si>
  <si>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</si>
  <si>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</si>
  <si>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</si>
  <si>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</si>
  <si>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</si>
  <si>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</si>
  <si>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</si>
  <si>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</si>
  <si>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</si>
  <si>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</si>
  <si>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</si>
  <si>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</si>
  <si>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</si>
  <si>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</si>
  <si>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</si>
  <si>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</si>
  <si>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</si>
  <si>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</si>
  <si>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</si>
  <si>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</si>
  <si>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</si>
  <si>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</si>
  <si>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</si>
  <si>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</si>
  <si>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</si>
  <si>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</si>
  <si>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</si>
  <si>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</si>
  <si>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</si>
  <si>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</si>
  <si>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</si>
  <si>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</si>
  <si>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</si>
  <si>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</si>
  <si>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</si>
  <si>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</si>
  <si>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</si>
  <si>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</si>
  <si>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</si>
  <si>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</si>
  <si>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</si>
  <si>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</si>
  <si>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</si>
  <si>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</si>
  <si>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</si>
  <si>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</si>
  <si>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</si>
  <si>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</si>
  <si>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</si>
  <si>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</si>
  <si>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</si>
  <si>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</si>
  <si>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</si>
  <si>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</si>
  <si>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</si>
  <si>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</si>
  <si>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</si>
  <si>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</si>
  <si>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</si>
  <si>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</si>
  <si>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</si>
  <si>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</si>
  <si>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</si>
  <si>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</si>
  <si>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</si>
  <si>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</si>
  <si>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</si>
  <si>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</si>
  <si>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</si>
  <si>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</si>
  <si>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</si>
  <si>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</si>
  <si>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</si>
  <si>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</si>
  <si>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</si>
  <si>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</si>
  <si>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</si>
  <si>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</si>
  <si>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</si>
  <si>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</si>
  <si>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</si>
  <si>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</si>
  <si>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</si>
  <si>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</si>
  <si>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</si>
  <si>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</si>
  <si>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</si>
  <si>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</si>
  <si>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</si>
  <si>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</si>
  <si>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</si>
  <si>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</si>
  <si>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</si>
  <si>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</si>
  <si>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</si>
  <si>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</si>
  <si>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</si>
  <si>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</si>
  <si>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</si>
  <si>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</si>
  <si>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</si>
  <si>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</si>
  <si>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</si>
  <si>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</si>
  <si>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</si>
  <si>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</si>
  <si>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</si>
  <si>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</si>
  <si>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</si>
  <si>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</si>
  <si>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</si>
  <si>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</si>
  <si>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</si>
  <si>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</si>
  <si>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</si>
  <si>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</si>
  <si>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</si>
  <si>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</si>
  <si>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</si>
  <si>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</si>
  <si>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</si>
  <si>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</si>
  <si>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</si>
  <si>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</si>
  <si>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</si>
  <si>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</si>
  <si>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</si>
  <si>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</si>
  <si>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</si>
  <si>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</si>
  <si>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</si>
  <si>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</si>
  <si>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</si>
  <si>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</si>
  <si>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</si>
  <si>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</si>
  <si>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</si>
  <si>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</si>
  <si>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</si>
  <si>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</si>
  <si>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</si>
  <si>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</si>
  <si>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</si>
  <si>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</si>
  <si>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</si>
  <si>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</si>
  <si>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</si>
  <si>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</si>
  <si>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</si>
  <si>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</si>
  <si>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</si>
  <si>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</si>
  <si>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</si>
  <si>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</si>
  <si>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</si>
  <si>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</si>
  <si>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</si>
  <si>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</si>
  <si>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</si>
  <si>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</si>
  <si>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</si>
  <si>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</si>
  <si>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</si>
  <si>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</si>
  <si>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</si>
  <si>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</si>
  <si>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</si>
  <si>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</si>
  <si>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</si>
  <si>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</si>
  <si>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</si>
  <si>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</si>
  <si>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</si>
  <si>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</si>
  <si>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</si>
  <si>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</si>
  <si>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</si>
  <si>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</si>
  <si>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</si>
  <si>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</si>
  <si>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</si>
  <si>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</si>
  <si>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</si>
  <si>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</si>
  <si>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</si>
  <si>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</si>
  <si>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</si>
  <si>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</si>
  <si>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</si>
  <si>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</si>
  <si>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</si>
  <si>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</si>
  <si>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</si>
  <si>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</si>
  <si>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</si>
  <si>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</si>
  <si>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</si>
  <si>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</si>
  <si>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</si>
  <si>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</si>
  <si>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</si>
  <si>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</si>
  <si>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</si>
  <si>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</si>
  <si>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</si>
  <si>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</si>
  <si>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</si>
  <si>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</si>
  <si>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</si>
  <si>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</si>
  <si>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</si>
  <si>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</si>
  <si>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</si>
  <si>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</si>
  <si>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</si>
  <si>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</si>
  <si>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</si>
  <si>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</si>
  <si>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</si>
  <si>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</si>
  <si>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</si>
  <si>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</si>
  <si>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</si>
  <si>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</si>
  <si>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</si>
  <si>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</si>
  <si>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</si>
  <si>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</si>
  <si>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</si>
  <si>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</si>
  <si>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</si>
  <si>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</si>
  <si>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</si>
  <si>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</si>
  <si>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</si>
  <si>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</si>
  <si>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</si>
  <si>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</si>
  <si>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</si>
  <si>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</si>
  <si>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</si>
  <si>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</si>
  <si>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</si>
  <si>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</si>
  <si>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</si>
  <si>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</si>
  <si>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</si>
  <si>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</si>
  <si>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</si>
  <si>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</si>
  <si>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</si>
  <si>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</si>
  <si>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</si>
  <si>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</si>
  <si>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</si>
  <si>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</si>
  <si>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</si>
  <si>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</si>
  <si>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</si>
  <si>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</si>
  <si>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</si>
  <si>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</si>
  <si>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</si>
  <si>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</si>
  <si>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</si>
  <si>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</si>
  <si>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</si>
  <si>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</si>
  <si>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</si>
  <si>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</si>
  <si>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</si>
  <si>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</si>
  <si>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</si>
  <si>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</si>
  <si>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</si>
  <si>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</si>
  <si>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</si>
  <si>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</si>
  <si>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</si>
  <si>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</si>
  <si>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</si>
  <si>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</si>
  <si>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</si>
  <si>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</si>
  <si>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</si>
  <si>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</si>
  <si>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</si>
  <si>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</si>
  <si>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</si>
  <si>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</si>
  <si>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</si>
  <si>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</si>
  <si>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</si>
  <si>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</si>
  <si>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</si>
  <si>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</si>
  <si>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</si>
  <si>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</si>
  <si>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</si>
  <si>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</si>
  <si>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</si>
  <si>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</si>
  <si>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</si>
  <si>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</si>
  <si>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</si>
  <si>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</si>
  <si>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</si>
  <si>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</si>
  <si>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</si>
  <si>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</si>
  <si>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</si>
  <si>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</si>
  <si>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</si>
  <si>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</si>
  <si>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</si>
  <si>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</si>
  <si>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</si>
  <si>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</si>
  <si>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</si>
  <si>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</si>
  <si>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</si>
  <si>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</si>
  <si>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</si>
  <si>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</si>
  <si>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</si>
  <si>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</si>
  <si>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</si>
  <si>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</si>
  <si>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</si>
  <si>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</si>
  <si>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</si>
  <si>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</si>
  <si>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</si>
  <si>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</si>
  <si>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</si>
  <si>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</si>
  <si>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</si>
  <si>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</si>
  <si>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</si>
  <si>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</si>
  <si>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</si>
  <si>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</si>
  <si>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</si>
  <si>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</si>
  <si>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</si>
  <si>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</si>
  <si>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</si>
  <si>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</si>
  <si>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</si>
  <si>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</si>
  <si>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</si>
  <si>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</si>
  <si>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</si>
  <si>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</si>
  <si>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</si>
  <si>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</si>
  <si>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</si>
  <si>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</si>
  <si>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</si>
  <si>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</si>
  <si>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</si>
  <si>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</si>
  <si>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</si>
  <si>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</si>
  <si>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</si>
  <si>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</si>
  <si>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</si>
  <si>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</si>
  <si>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</si>
  <si>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</si>
  <si>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</si>
  <si>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</si>
  <si>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</si>
  <si>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</si>
  <si>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</si>
  <si>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</si>
  <si>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</si>
  <si>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</si>
  <si>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</si>
  <si>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</si>
  <si>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</si>
  <si>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</si>
  <si>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</si>
  <si>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</si>
  <si>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</si>
  <si>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</si>
  <si>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</si>
  <si>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</si>
  <si>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</si>
  <si>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</si>
  <si>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</si>
  <si>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</si>
  <si>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</si>
  <si>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</si>
  <si>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</si>
  <si>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</si>
  <si>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</si>
  <si>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</si>
  <si>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</si>
  <si>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</si>
  <si>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</si>
  <si>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</si>
  <si>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</si>
  <si>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</si>
  <si>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</si>
  <si>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</si>
  <si>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</si>
  <si>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</si>
  <si>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</si>
  <si>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</si>
  <si>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</si>
  <si>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</si>
  <si>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</si>
  <si>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</si>
  <si>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</si>
  <si>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</si>
  <si>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</si>
  <si>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</si>
  <si>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</si>
  <si>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</si>
  <si>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</si>
  <si>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</si>
  <si>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</si>
  <si>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</si>
  <si>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</si>
  <si>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</si>
  <si>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</si>
  <si>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</si>
  <si>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</si>
  <si>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</si>
  <si>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</si>
  <si>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</si>
  <si>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</si>
  <si>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</si>
  <si>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</si>
  <si>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</si>
  <si>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</si>
  <si>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</si>
  <si>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</si>
  <si>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</si>
  <si>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</si>
  <si>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</si>
  <si>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</si>
  <si>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</si>
  <si>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</si>
  <si>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</si>
  <si>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</si>
  <si>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</si>
  <si>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</si>
  <si>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</si>
  <si>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</si>
  <si>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</si>
  <si>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</si>
  <si>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</si>
  <si>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</si>
  <si>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</si>
  <si>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</si>
  <si>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</si>
  <si>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</si>
  <si>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</si>
  <si>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</si>
  <si>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</si>
  <si>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</si>
  <si>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</si>
  <si>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</si>
  <si>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</si>
  <si>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</si>
  <si>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</si>
  <si>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</si>
  <si>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</si>
  <si>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</si>
  <si>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</si>
  <si>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</si>
  <si>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</si>
  <si>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</si>
  <si>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</si>
  <si>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</si>
  <si>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</si>
  <si>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</si>
  <si>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</si>
  <si>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</si>
  <si>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</si>
  <si>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</si>
  <si>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</si>
  <si>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</si>
  <si>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</si>
  <si>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</si>
  <si>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</si>
  <si>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</si>
  <si>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</si>
  <si>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</si>
  <si>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</si>
  <si>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</si>
  <si>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</si>
  <si>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</si>
  <si>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</si>
  <si>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</si>
  <si>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</si>
  <si>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</si>
  <si>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</si>
  <si>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</si>
  <si>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</si>
  <si>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</si>
  <si>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</si>
  <si>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</si>
  <si>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</si>
  <si>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</si>
  <si>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</si>
  <si>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</si>
  <si>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</si>
  <si>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</si>
  <si>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</si>
  <si>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</si>
  <si>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</si>
  <si>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</si>
  <si>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</si>
  <si>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</si>
  <si>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</si>
  <si>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</si>
  <si>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</si>
  <si>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</si>
  <si>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</si>
  <si>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</si>
  <si>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</si>
  <si>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</si>
  <si>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</si>
  <si>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</si>
  <si>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</si>
  <si>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</si>
  <si>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</si>
  <si>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</si>
  <si>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</si>
  <si>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</si>
  <si>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</si>
  <si>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</si>
  <si>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</si>
  <si>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</si>
  <si>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</si>
  <si>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</si>
  <si>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</si>
  <si>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</si>
  <si>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</si>
  <si>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</si>
  <si>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</si>
  <si>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</si>
  <si>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</si>
  <si>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</si>
  <si>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</si>
  <si>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</si>
  <si>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</si>
  <si>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</si>
  <si>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</si>
  <si>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</si>
  <si>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</si>
  <si>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</si>
  <si>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</si>
  <si>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</si>
  <si>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</si>
  <si>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</si>
  <si>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</si>
  <si>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</si>
  <si>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</si>
  <si>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</si>
  <si>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</si>
  <si>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</si>
  <si>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</si>
  <si>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</si>
  <si>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</si>
  <si>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</si>
  <si>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</si>
  <si>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</si>
  <si>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</si>
  <si>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</si>
  <si>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</si>
  <si>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</si>
  <si>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</si>
  <si>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</si>
  <si>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</si>
  <si>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</si>
  <si>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</si>
  <si>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</si>
  <si>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</si>
  <si>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</si>
  <si>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</si>
  <si>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</si>
  <si>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</si>
  <si>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</si>
  <si>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</si>
  <si>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</si>
  <si>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</si>
  <si>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</si>
  <si>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</si>
  <si>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</si>
  <si>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</si>
  <si>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</si>
  <si>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</si>
  <si>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</si>
  <si>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</si>
  <si>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</si>
  <si>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</si>
  <si>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</si>
  <si>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</si>
  <si>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</si>
  <si>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</si>
  <si>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</si>
  <si>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</si>
  <si>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</si>
  <si>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</si>
  <si>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</si>
  <si>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</si>
  <si>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</si>
  <si>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</si>
  <si>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</si>
  <si>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</si>
  <si>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</si>
  <si>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</si>
  <si>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</si>
  <si>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</si>
  <si>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</si>
  <si>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</si>
  <si>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</si>
  <si>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</si>
  <si>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</si>
  <si>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</si>
  <si>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</si>
  <si>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</si>
  <si>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</si>
  <si>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</si>
  <si>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</si>
  <si>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</si>
  <si>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</si>
  <si>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</si>
  <si>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</si>
  <si>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</si>
  <si>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</si>
  <si>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</si>
  <si>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</si>
  <si>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</si>
  <si>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</si>
  <si>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</si>
  <si>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</si>
  <si>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</si>
  <si>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</si>
  <si>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</si>
  <si>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</si>
  <si>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</si>
  <si>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</si>
  <si>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</si>
  <si>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</si>
  <si>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</si>
  <si>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</si>
  <si>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</si>
  <si>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</si>
  <si>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</si>
  <si>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</si>
  <si>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</si>
  <si>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</si>
  <si>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</si>
  <si>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</si>
  <si>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</si>
  <si>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</si>
  <si>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</si>
  <si>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</si>
  <si>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</si>
  <si>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</si>
  <si>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</si>
  <si>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</si>
  <si>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</si>
  <si>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</si>
  <si>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</si>
  <si>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</si>
  <si>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</si>
  <si>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</si>
  <si>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</si>
  <si>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</si>
  <si>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</si>
  <si>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</si>
  <si>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</si>
  <si>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</si>
  <si>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</si>
  <si>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</si>
  <si>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</si>
  <si>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</si>
  <si>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</si>
  <si>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</si>
  <si>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</si>
  <si>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</si>
  <si>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</si>
  <si>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</si>
  <si>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</si>
  <si>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</si>
  <si>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</si>
  <si>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</si>
  <si>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</si>
  <si>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</si>
  <si>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</si>
  <si>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</si>
  <si>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</si>
  <si>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</si>
  <si>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</si>
  <si>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</si>
  <si>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</si>
  <si>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</si>
  <si>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</si>
  <si>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</si>
  <si>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</si>
  <si>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</si>
  <si>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</si>
  <si>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</si>
  <si>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</si>
  <si>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</si>
  <si>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</si>
  <si>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</si>
  <si>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</si>
  <si>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</si>
  <si>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</si>
  <si>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</si>
  <si>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</si>
  <si>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</si>
  <si>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</si>
  <si>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</si>
  <si>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</si>
  <si>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</si>
  <si>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</si>
  <si>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</si>
  <si>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</si>
  <si>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</si>
  <si>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</si>
  <si>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</si>
  <si>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</si>
  <si>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</si>
  <si>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</si>
  <si>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</si>
  <si>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</si>
  <si>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</si>
  <si>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</si>
  <si>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</si>
  <si>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</si>
  <si>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</si>
  <si>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</si>
  <si>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</si>
  <si>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</si>
  <si>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</si>
  <si>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</si>
  <si>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</si>
  <si>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</si>
  <si>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</si>
  <si>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</si>
  <si>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</si>
  <si>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</si>
  <si>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</si>
  <si>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</si>
  <si>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</si>
  <si>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</si>
  <si>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</si>
  <si>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</si>
  <si>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</si>
  <si>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</si>
  <si>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</si>
  <si>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</si>
  <si>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</si>
  <si>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</si>
  <si>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</si>
  <si>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</si>
  <si>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</si>
  <si>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</si>
  <si>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</si>
  <si>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</si>
  <si>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</si>
  <si>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</si>
  <si>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</si>
  <si>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</si>
  <si>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</si>
  <si>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</si>
  <si>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</si>
  <si>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</si>
  <si>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</si>
  <si>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</si>
  <si>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</si>
  <si>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</si>
  <si>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</si>
  <si>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</si>
  <si>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</si>
  <si>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</si>
  <si>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</si>
  <si>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</si>
  <si>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</si>
  <si>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</si>
  <si>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</si>
  <si>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</si>
  <si>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</si>
  <si>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</si>
  <si>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</si>
  <si>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</si>
  <si>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</si>
  <si>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</si>
  <si>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</si>
  <si>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</si>
  <si>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</si>
  <si>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</si>
  <si>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</si>
  <si>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</si>
  <si>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</si>
  <si>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</si>
  <si>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</si>
  <si>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</si>
  <si>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</si>
  <si>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</si>
  <si>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</si>
  <si>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</si>
  <si>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</si>
  <si>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</si>
  <si>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</si>
  <si>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</si>
  <si>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</si>
  <si>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</si>
  <si>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</si>
  <si>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</si>
  <si>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</si>
  <si>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</si>
  <si>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</si>
  <si>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</si>
  <si>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</si>
  <si>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</si>
  <si>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</si>
  <si>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</si>
  <si>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</si>
  <si>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</si>
  <si>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</si>
  <si>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</si>
  <si>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</si>
  <si>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</si>
  <si>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</si>
  <si>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</si>
  <si>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</si>
  <si>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</si>
  <si>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</si>
  <si>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</si>
  <si>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</si>
  <si>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</si>
  <si>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</si>
  <si>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</si>
  <si>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</si>
  <si>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</si>
  <si>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</si>
  <si>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</si>
  <si>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</si>
  <si>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</si>
  <si>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</si>
  <si>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</si>
  <si>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</si>
  <si>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</si>
  <si>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</si>
  <si>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</si>
  <si>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</si>
  <si>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</si>
  <si>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</si>
  <si>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</si>
  <si>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</si>
  <si>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</si>
  <si>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</si>
  <si>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</si>
  <si>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</si>
  <si>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</si>
  <si>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</si>
  <si>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</si>
  <si>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</si>
  <si>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</si>
  <si>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</si>
  <si>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</si>
  <si>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</si>
  <si>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</si>
  <si>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</si>
  <si>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</si>
  <si>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</si>
  <si>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</si>
  <si>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</si>
  <si>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</si>
  <si>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</si>
  <si>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</si>
  <si>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</si>
  <si>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</si>
  <si>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</si>
  <si>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</si>
  <si>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</si>
  <si>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</si>
  <si>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</si>
  <si>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</si>
  <si>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</si>
  <si>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</si>
  <si>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</si>
  <si>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</si>
  <si>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</si>
  <si>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</si>
  <si>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</si>
  <si>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</si>
  <si>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</si>
  <si>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</si>
  <si>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</si>
  <si>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</si>
  <si>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</si>
  <si>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</si>
  <si>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</si>
  <si>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</si>
  <si>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</si>
  <si>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</si>
  <si>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</si>
  <si>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</si>
  <si>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</si>
  <si>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</si>
  <si>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</si>
  <si>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</si>
  <si>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</si>
  <si>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</si>
  <si>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</si>
  <si>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</si>
  <si>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</si>
  <si>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</si>
  <si>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</si>
  <si>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</si>
  <si>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</si>
  <si>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</si>
  <si>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</si>
  <si>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</si>
  <si>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</si>
  <si>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</si>
  <si>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</si>
  <si>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</si>
  <si>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</si>
  <si>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</si>
  <si>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</si>
  <si>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</si>
  <si>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</si>
  <si>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</si>
  <si>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</si>
  <si>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</si>
  <si>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</si>
  <si>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</si>
  <si>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</si>
  <si>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</si>
  <si>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</si>
  <si>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</si>
  <si>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</si>
  <si>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</si>
  <si>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</si>
  <si>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</si>
  <si>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</si>
  <si>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</si>
  <si>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</si>
  <si>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</si>
  <si>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</si>
  <si>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</si>
  <si>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</si>
  <si>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</si>
  <si>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</si>
  <si>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</si>
  <si>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</si>
  <si>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</si>
  <si>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</si>
  <si>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</si>
  <si>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</si>
  <si>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</si>
  <si>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</si>
  <si>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</si>
  <si>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</si>
  <si>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</si>
  <si>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</si>
  <si>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</si>
  <si>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</si>
  <si>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</si>
  <si>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</si>
  <si>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</si>
  <si>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</si>
  <si>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</si>
  <si>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</si>
  <si>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</si>
  <si>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</si>
  <si>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</si>
  <si>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</si>
  <si>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</si>
  <si>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</si>
  <si>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</si>
  <si>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</si>
  <si>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</si>
  <si>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</si>
  <si>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</si>
  <si>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</si>
  <si>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</si>
  <si>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</si>
  <si>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</si>
  <si>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</si>
  <si>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</si>
  <si>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</si>
  <si>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</si>
  <si>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</si>
  <si>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</si>
  <si>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</si>
  <si>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</si>
  <si>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</si>
  <si>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</si>
  <si>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</si>
  <si>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</si>
  <si>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</si>
  <si>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</si>
  <si>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</si>
  <si>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</si>
  <si>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</si>
  <si>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</si>
  <si>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</si>
  <si>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</si>
  <si>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</si>
  <si>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</si>
  <si>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</si>
  <si>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</si>
  <si>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</si>
  <si>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</si>
  <si>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</si>
  <si>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</si>
  <si>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</si>
  <si>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</si>
  <si>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</si>
  <si>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</si>
  <si>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</si>
  <si>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</si>
  <si>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</si>
  <si>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</si>
  <si>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</si>
  <si>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</si>
  <si>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</si>
  <si>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</si>
  <si>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</si>
  <si>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</si>
  <si>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</si>
  <si>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</si>
  <si>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</si>
  <si>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</si>
  <si>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</si>
  <si>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</si>
  <si>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</si>
  <si>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</si>
  <si>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</si>
  <si>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</si>
  <si>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</si>
  <si>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</si>
  <si>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</si>
  <si>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</si>
  <si>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</si>
  <si>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</si>
  <si>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</si>
  <si>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</si>
  <si>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</si>
  <si>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</si>
  <si>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</si>
  <si>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</si>
  <si>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</si>
  <si>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</si>
  <si>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</si>
  <si>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</si>
  <si>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</si>
  <si>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</si>
  <si>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</si>
  <si>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</si>
  <si>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</si>
  <si>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</si>
  <si>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</si>
  <si>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</si>
  <si>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</si>
  <si>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</si>
  <si>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</si>
  <si>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</si>
  <si>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</si>
  <si>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</si>
  <si>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</si>
  <si>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</si>
  <si>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</si>
  <si>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</si>
  <si>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</si>
  <si>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</si>
  <si>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</si>
  <si>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</si>
  <si>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</si>
  <si>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</si>
  <si>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</si>
  <si>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</si>
  <si>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</si>
  <si>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</si>
  <si>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</si>
  <si>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</si>
  <si>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</si>
  <si>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</si>
  <si>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</si>
  <si>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</si>
  <si>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</si>
  <si>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</si>
  <si>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</si>
  <si>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</si>
  <si>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</si>
  <si>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</si>
  <si>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</si>
  <si>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</si>
  <si>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</si>
  <si>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</si>
  <si>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</si>
  <si>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</si>
  <si>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</si>
  <si>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</si>
  <si>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</si>
  <si>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</si>
  <si>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</si>
  <si>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</si>
  <si>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</si>
  <si>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</si>
  <si>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</si>
  <si>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</si>
  <si>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</si>
  <si>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</si>
  <si>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</si>
  <si>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</si>
  <si>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</si>
  <si>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</si>
  <si>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</si>
  <si>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</si>
  <si>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</si>
  <si>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</si>
  <si>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</si>
  <si>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</si>
  <si>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</si>
  <si>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</si>
  <si>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</si>
  <si>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</si>
  <si>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</si>
  <si>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</si>
  <si>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</si>
  <si>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</si>
  <si>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</si>
  <si>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</si>
  <si>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</si>
  <si>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</si>
  <si>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</si>
  <si>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</si>
  <si>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</si>
  <si>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</si>
  <si>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</si>
  <si>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</si>
  <si>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</si>
  <si>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</si>
  <si>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</si>
  <si>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</si>
  <si>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</si>
  <si>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</si>
  <si>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</si>
  <si>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</si>
  <si>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</si>
  <si>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</si>
  <si>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</si>
  <si>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</si>
  <si>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</si>
  <si>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</si>
  <si>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</si>
  <si>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</si>
  <si>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</si>
  <si>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</si>
  <si>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</si>
  <si>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</si>
  <si>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</si>
  <si>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</si>
  <si>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</si>
  <si>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</si>
  <si>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</si>
  <si>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</si>
  <si>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</si>
  <si>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</si>
  <si>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</si>
  <si>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</si>
  <si>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</si>
  <si>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</si>
  <si>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</si>
  <si>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</si>
  <si>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</si>
  <si>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</si>
  <si>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</si>
  <si>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</si>
  <si>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</si>
  <si>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</si>
  <si>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</si>
  <si>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</si>
  <si>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</si>
  <si>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</si>
  <si>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</si>
  <si>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</si>
  <si>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</si>
  <si>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</si>
  <si>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</si>
  <si>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</si>
  <si>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</si>
  <si>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</si>
  <si>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</si>
  <si>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</si>
  <si>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</si>
  <si>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</si>
  <si>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</si>
  <si>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</si>
  <si>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</si>
  <si>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</si>
  <si>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</si>
  <si>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</si>
  <si>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</si>
  <si>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</si>
  <si>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</si>
  <si>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</si>
  <si>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</si>
  <si>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</si>
  <si>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</si>
  <si>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</si>
  <si>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</si>
  <si>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</si>
  <si>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</si>
  <si>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</si>
  <si>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</si>
  <si>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</si>
  <si>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</si>
  <si>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</si>
  <si>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</si>
  <si>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</si>
  <si>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</si>
  <si>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</si>
  <si>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</si>
  <si>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</si>
  <si>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</si>
  <si>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</si>
  <si>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</si>
  <si>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</si>
  <si>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</si>
  <si>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</si>
  <si>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</si>
  <si>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</si>
  <si>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</si>
  <si>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</si>
  <si>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</si>
  <si>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</si>
  <si>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</si>
  <si>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</si>
  <si>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</si>
  <si>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</si>
  <si>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</si>
  <si>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</si>
  <si>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</si>
  <si>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</si>
  <si>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</si>
  <si>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</si>
  <si>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</si>
  <si>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</si>
  <si>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</si>
  <si>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</si>
  <si>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</si>
  <si>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</si>
  <si>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</si>
  <si>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</si>
  <si>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</si>
  <si>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</si>
  <si>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</si>
  <si>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</si>
  <si>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</si>
  <si>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</si>
  <si>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</si>
  <si>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</si>
  <si>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</si>
  <si>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</si>
  <si>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</si>
  <si>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</si>
  <si>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</si>
  <si>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</si>
  <si>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</si>
  <si>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</si>
  <si>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</si>
  <si>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</si>
  <si>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</si>
  <si>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</si>
  <si>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</si>
  <si>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</si>
  <si>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</si>
  <si>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</si>
  <si>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</si>
  <si>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</si>
  <si>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</si>
  <si>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</si>
  <si>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</si>
  <si>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</si>
  <si>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</si>
  <si>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</si>
  <si>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</si>
  <si>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</si>
  <si>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</si>
  <si>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</si>
  <si>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</si>
  <si>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</si>
  <si>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</si>
  <si>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</si>
  <si>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</si>
  <si>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</si>
  <si>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</si>
  <si>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</si>
  <si>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</si>
  <si>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</si>
  <si>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</si>
  <si>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</si>
  <si>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</si>
  <si>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</si>
  <si>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</si>
  <si>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</si>
  <si>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</si>
  <si>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</si>
  <si>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</si>
  <si>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</si>
  <si>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</si>
  <si>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</si>
  <si>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</si>
  <si>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</si>
  <si>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</si>
  <si>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</si>
  <si>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</si>
  <si>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</si>
  <si>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</si>
  <si>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</si>
  <si>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</si>
  <si>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</si>
  <si>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</si>
  <si>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</si>
  <si>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</si>
  <si>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</si>
  <si>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</si>
  <si>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</si>
  <si>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</si>
  <si>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</si>
  <si>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</si>
  <si>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</si>
  <si>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</si>
  <si>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</si>
  <si>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</si>
  <si>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</si>
  <si>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</si>
  <si>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</si>
  <si>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</si>
  <si>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</si>
  <si>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</si>
  <si>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</si>
  <si>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</si>
  <si>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</si>
  <si>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</si>
  <si>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</si>
  <si>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</si>
  <si>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</si>
  <si>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</si>
  <si>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</si>
  <si>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</si>
  <si>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</si>
  <si>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</si>
  <si>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</si>
  <si>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</si>
  <si>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</si>
  <si>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</si>
  <si>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</si>
  <si>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</si>
  <si>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</si>
  <si>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</si>
  <si>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</si>
  <si>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</si>
  <si>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</si>
  <si>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</si>
  <si>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</si>
  <si>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</si>
  <si>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</si>
  <si>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</si>
  <si>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</si>
  <si>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</si>
  <si>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</si>
  <si>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</si>
  <si>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</si>
  <si>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</si>
  <si>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</si>
  <si>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</si>
  <si>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</si>
  <si>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</si>
  <si>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</si>
  <si>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</si>
  <si>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</si>
  <si>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</si>
  <si>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</si>
  <si>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</si>
  <si>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</si>
  <si>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</si>
  <si>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</si>
  <si>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</si>
  <si>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</si>
  <si>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</si>
  <si>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</si>
  <si>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</si>
  <si>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</si>
  <si>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</si>
  <si>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</si>
  <si>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</si>
  <si>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</si>
  <si>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</si>
  <si>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</si>
  <si>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</si>
  <si>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</si>
  <si>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</si>
  <si>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</si>
  <si>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</si>
  <si>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</si>
  <si>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</si>
  <si>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</si>
  <si>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</si>
  <si>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</si>
  <si>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</si>
  <si>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</si>
  <si>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</si>
  <si>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</si>
  <si>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</si>
  <si>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</si>
  <si>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</si>
  <si>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</si>
  <si>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</si>
  <si>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</si>
  <si>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</si>
  <si>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</si>
  <si>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</si>
  <si>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</si>
  <si>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</si>
  <si>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</si>
  <si>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</si>
  <si>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</si>
  <si>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</si>
  <si>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</si>
  <si>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</si>
  <si>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</si>
  <si>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</si>
  <si>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</si>
  <si>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</si>
  <si>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</si>
  <si>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</si>
  <si>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</si>
  <si>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</si>
  <si>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</si>
  <si>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</si>
  <si>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</si>
  <si>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</si>
  <si>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</si>
  <si>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</si>
  <si>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</si>
  <si>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</si>
  <si>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</si>
  <si>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</si>
  <si>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</si>
  <si>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</si>
  <si>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</si>
  <si>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</si>
  <si>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</si>
  <si>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</si>
  <si>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</si>
  <si>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</si>
  <si>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</si>
  <si>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</si>
  <si>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</si>
  <si>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</si>
  <si>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</si>
  <si>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</si>
  <si>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</si>
  <si>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</si>
  <si>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</si>
  <si>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</si>
  <si>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</si>
  <si>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</si>
  <si>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</si>
  <si>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</si>
  <si>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</si>
  <si>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</si>
  <si>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</si>
  <si>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</si>
  <si>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</si>
  <si>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</si>
  <si>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</si>
  <si>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</si>
  <si>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</si>
  <si>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</si>
  <si>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</si>
  <si>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</si>
  <si>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</si>
  <si>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</si>
  <si>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</si>
  <si>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</si>
  <si>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</si>
  <si>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</si>
  <si>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</si>
  <si>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</si>
  <si>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</si>
  <si>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</si>
  <si>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</si>
  <si>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</si>
  <si>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</si>
  <si>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</si>
  <si>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</si>
  <si>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</si>
  <si>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</si>
  <si>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</si>
  <si>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</si>
  <si>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</si>
  <si>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</si>
  <si>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</si>
  <si>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</si>
  <si>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</si>
  <si>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</si>
  <si>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</si>
  <si>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</si>
  <si>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</si>
  <si>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</si>
  <si>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</si>
  <si>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</si>
  <si>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</si>
  <si>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</si>
  <si>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</si>
  <si>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</si>
  <si>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</si>
  <si>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</si>
  <si>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</si>
  <si>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</si>
  <si>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</si>
  <si>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</si>
  <si>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</si>
  <si>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</si>
  <si>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</si>
  <si>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</si>
  <si>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</si>
  <si>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</si>
  <si>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</si>
  <si>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</si>
  <si>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</si>
  <si>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</si>
  <si>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</si>
  <si>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</si>
  <si>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</si>
  <si>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</si>
  <si>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</si>
  <si>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</si>
  <si>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</si>
  <si>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</si>
  <si>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</si>
  <si>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</si>
  <si>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</si>
  <si>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</si>
  <si>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</si>
  <si>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</si>
  <si>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</si>
  <si>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</si>
  <si>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</si>
  <si>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</si>
  <si>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</si>
  <si>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</si>
  <si>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</si>
  <si>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</si>
  <si>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</si>
  <si>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</si>
  <si>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</si>
  <si>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</si>
  <si>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</si>
  <si>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</si>
  <si>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</si>
  <si>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</si>
  <si>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</si>
  <si>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</si>
  <si>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</si>
  <si>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</si>
  <si>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</si>
  <si>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</si>
  <si>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</si>
  <si>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</si>
  <si>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</si>
  <si>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</si>
  <si>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</si>
  <si>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</si>
  <si>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</si>
  <si>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</si>
  <si>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</si>
  <si>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</si>
  <si>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</si>
  <si>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</si>
  <si>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</si>
  <si>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</si>
  <si>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</si>
  <si>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</si>
  <si>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</si>
  <si>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</si>
  <si>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</si>
  <si>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</si>
  <si>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</si>
  <si>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</si>
  <si>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</si>
  <si>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</si>
  <si>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</si>
  <si>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</si>
  <si>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</si>
  <si>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</si>
  <si>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</si>
  <si>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</si>
  <si>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</si>
  <si>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</si>
  <si>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</si>
  <si>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</si>
  <si>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</si>
  <si>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</si>
  <si>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</si>
  <si>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</si>
  <si>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</si>
  <si>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</si>
  <si>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</si>
  <si>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</si>
  <si>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</si>
  <si>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</si>
  <si>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</si>
  <si>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</si>
  <si>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</si>
  <si>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</si>
  <si>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</si>
  <si>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</si>
  <si>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</si>
  <si>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</si>
  <si>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</si>
  <si>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</si>
  <si>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</si>
  <si>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</si>
  <si>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</si>
  <si>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</si>
  <si>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</si>
  <si>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</si>
  <si>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</si>
  <si>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</si>
  <si>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</si>
  <si>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</si>
  <si>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</si>
  <si>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</si>
  <si>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</si>
  <si>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</si>
  <si>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</si>
  <si>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</si>
  <si>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</si>
  <si>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</si>
  <si>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</si>
  <si>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</si>
  <si>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</si>
  <si>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</si>
  <si>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</si>
  <si>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</si>
  <si>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</si>
  <si>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</si>
  <si>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</si>
  <si>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</si>
  <si>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</si>
  <si>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</si>
  <si>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</si>
  <si>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</si>
  <si>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</si>
  <si>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</si>
  <si>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</si>
  <si>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</si>
  <si>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</si>
  <si>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</si>
  <si>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</si>
  <si>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</si>
  <si>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</si>
  <si>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</si>
  <si>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</si>
  <si>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</si>
  <si>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</si>
  <si>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</si>
  <si>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</si>
  <si>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</si>
  <si>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</si>
  <si>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</si>
  <si>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</si>
  <si>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</si>
  <si>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</si>
  <si>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</si>
  <si>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</si>
  <si>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</si>
  <si>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</si>
  <si>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</si>
  <si>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</si>
  <si>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</si>
  <si>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</si>
  <si>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</si>
  <si>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</si>
  <si>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</si>
  <si>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</si>
  <si>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</si>
  <si>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</si>
  <si>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</si>
  <si>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</si>
  <si>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</si>
  <si>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</si>
  <si>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</si>
  <si>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</si>
  <si>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</si>
  <si>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</si>
  <si>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</si>
  <si>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</si>
  <si>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</si>
  <si>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</si>
  <si>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</si>
  <si>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</si>
  <si>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</si>
  <si>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</si>
  <si>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</si>
  <si>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</si>
  <si>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</si>
  <si>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</si>
  <si>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</si>
  <si>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</si>
  <si>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</si>
  <si>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</si>
  <si>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</si>
  <si>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</si>
  <si>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</si>
  <si>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</si>
  <si>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</si>
  <si>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</si>
  <si>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</si>
  <si>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</si>
  <si>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</si>
  <si>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</si>
  <si>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</si>
  <si>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</si>
  <si>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</si>
  <si>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</si>
  <si>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</si>
  <si>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</si>
  <si>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</si>
  <si>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</si>
  <si>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</si>
  <si>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</si>
  <si>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</si>
  <si>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</si>
  <si>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</si>
  <si>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</si>
  <si>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</si>
  <si>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</si>
  <si>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</si>
  <si>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</si>
  <si>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</si>
  <si>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</si>
  <si>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</si>
  <si>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</si>
  <si>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</si>
  <si>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</si>
  <si>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</si>
  <si>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</si>
  <si>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</si>
  <si>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</si>
  <si>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</si>
  <si>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</si>
  <si>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</si>
  <si>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</si>
  <si>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</si>
  <si>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</si>
  <si>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</si>
  <si>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</si>
  <si>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</si>
  <si>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</si>
  <si>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</si>
  <si>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</si>
  <si>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</si>
  <si>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</si>
  <si>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</si>
  <si>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</si>
  <si>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</si>
  <si>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</si>
  <si>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</si>
  <si>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</si>
  <si>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</si>
  <si>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</si>
  <si>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</si>
  <si>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</si>
  <si>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</si>
  <si>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</si>
  <si>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</si>
  <si>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</si>
  <si>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</si>
  <si>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</si>
  <si>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</si>
  <si>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</si>
  <si>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</si>
  <si>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</si>
  <si>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</si>
  <si>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</si>
  <si>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</si>
  <si>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</si>
  <si>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</si>
  <si>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</si>
  <si>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</si>
  <si>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</si>
  <si>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</si>
  <si>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</si>
  <si>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</si>
  <si>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</si>
  <si>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</si>
  <si>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</si>
  <si>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</si>
  <si>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</si>
  <si>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</si>
  <si>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</si>
  <si>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</si>
  <si>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</si>
  <si>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</si>
  <si>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</si>
  <si>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</si>
  <si>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</si>
  <si>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</si>
  <si>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</si>
  <si>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</si>
  <si>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</si>
  <si>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</si>
  <si>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</si>
  <si>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</si>
  <si>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</si>
  <si>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</si>
  <si>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</si>
  <si>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</si>
  <si>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</si>
  <si>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</si>
  <si>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</si>
  <si>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</si>
  <si>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</si>
  <si>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</si>
  <si>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</si>
  <si>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</si>
  <si>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</si>
  <si>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</si>
  <si>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</si>
  <si>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</si>
  <si>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</si>
  <si>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</si>
  <si>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</si>
  <si>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</si>
  <si>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</si>
  <si>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</si>
  <si>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</si>
  <si>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</si>
  <si>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</si>
  <si>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</si>
  <si>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</si>
  <si>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</si>
  <si>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</si>
  <si>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</si>
  <si>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</si>
  <si>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</si>
  <si>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</si>
  <si>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</si>
  <si>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</si>
  <si>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</si>
  <si>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</si>
  <si>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</si>
  <si>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</si>
  <si>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</si>
  <si>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</si>
  <si>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</si>
  <si>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</si>
  <si>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</si>
  <si>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</si>
  <si>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</si>
  <si>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</si>
  <si>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</si>
  <si>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</si>
  <si>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</si>
  <si>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</si>
  <si>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</si>
  <si>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</si>
  <si>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</si>
  <si>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</si>
  <si>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</si>
  <si>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</si>
  <si>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</si>
  <si>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</si>
  <si>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</si>
  <si>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</si>
  <si>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</si>
  <si>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</si>
  <si>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</si>
  <si>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</si>
  <si>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</si>
  <si>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</si>
  <si>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</si>
  <si>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</si>
  <si>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</si>
  <si>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</si>
  <si>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</si>
  <si>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</si>
  <si>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</si>
  <si>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</si>
  <si>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</si>
  <si>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</si>
  <si>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</si>
  <si>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</si>
  <si>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</si>
  <si>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</si>
  <si>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</si>
  <si>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</si>
  <si>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</si>
  <si>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</si>
  <si>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</si>
  <si>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</si>
  <si>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</si>
  <si>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</si>
  <si>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</si>
  <si>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</si>
  <si>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</si>
  <si>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</si>
  <si>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</si>
  <si>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</si>
  <si>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</si>
  <si>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</si>
  <si>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</si>
  <si>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</si>
  <si>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</si>
  <si>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</si>
  <si>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</si>
  <si>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</si>
  <si>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</si>
  <si>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</si>
  <si>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</si>
  <si>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</si>
  <si>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</si>
  <si>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</si>
  <si>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</si>
  <si>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</si>
  <si>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</si>
  <si>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</si>
  <si>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</si>
  <si>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</si>
  <si>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</si>
  <si>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</si>
  <si>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</si>
  <si>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</si>
  <si>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</si>
  <si>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</si>
  <si>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</si>
  <si>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</si>
  <si>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</si>
  <si>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</si>
  <si>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</si>
  <si>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</si>
  <si>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</si>
  <si>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</si>
  <si>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</si>
  <si>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</si>
  <si>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</si>
  <si>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</si>
  <si>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</si>
  <si>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</si>
  <si>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</si>
  <si>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</si>
  <si>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</si>
  <si>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</si>
  <si>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</si>
  <si>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</si>
  <si>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</si>
  <si>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</si>
  <si>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</si>
  <si>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</si>
  <si>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</si>
  <si>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</si>
  <si>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</si>
  <si>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</si>
  <si>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</si>
  <si>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</si>
  <si>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</si>
  <si>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</si>
  <si>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</si>
  <si>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</si>
  <si>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</si>
  <si>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</si>
  <si>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</si>
  <si>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</si>
  <si>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</si>
  <si>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</si>
  <si>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</si>
  <si>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</si>
  <si>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</si>
  <si>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</si>
  <si>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</si>
  <si>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</si>
  <si>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</si>
  <si>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</si>
  <si>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</si>
  <si>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</si>
  <si>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</si>
  <si>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</si>
  <si>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</si>
  <si>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</si>
  <si>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</si>
  <si>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</si>
  <si>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</si>
  <si>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</si>
  <si>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</si>
  <si>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</si>
  <si>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</si>
  <si>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</si>
  <si>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</si>
  <si>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</si>
  <si>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</si>
  <si>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</si>
  <si>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</si>
  <si>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</si>
  <si>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</si>
  <si>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</si>
  <si>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</si>
  <si>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</si>
  <si>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</si>
  <si>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</si>
  <si>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</si>
  <si>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</si>
  <si>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</si>
  <si>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</si>
  <si>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</si>
  <si>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</si>
  <si>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</si>
  <si>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</si>
  <si>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</si>
  <si>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</si>
  <si>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</si>
  <si>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</si>
  <si>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</si>
  <si>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</si>
  <si>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</si>
  <si>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</si>
  <si>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</si>
  <si>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</si>
  <si>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</si>
  <si>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</si>
  <si>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</si>
  <si>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</si>
  <si>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</si>
  <si>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</si>
  <si>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</si>
  <si>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</si>
  <si>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</si>
  <si>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</si>
  <si>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</si>
  <si>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</si>
  <si>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</si>
  <si>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</si>
  <si>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</si>
  <si>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</si>
  <si>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</si>
  <si>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</si>
  <si>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</si>
  <si>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</si>
  <si>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</si>
  <si>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</si>
  <si>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</si>
  <si>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</si>
  <si>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</si>
  <si>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</si>
  <si>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</si>
  <si>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</si>
  <si>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</si>
  <si>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</si>
  <si>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</si>
  <si>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</si>
  <si>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</si>
  <si>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</si>
  <si>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</si>
  <si>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</si>
  <si>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</si>
  <si>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</si>
  <si>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</si>
  <si>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</si>
  <si>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</si>
  <si>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</si>
  <si>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</si>
  <si>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</si>
  <si>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</si>
  <si>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</si>
  <si>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</si>
  <si>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</si>
  <si>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</si>
  <si>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</si>
  <si>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</si>
  <si>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</si>
  <si>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</si>
  <si>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</si>
  <si>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</si>
  <si>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</si>
  <si>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</si>
  <si>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</si>
  <si>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</si>
  <si>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</si>
  <si>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</si>
  <si>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</si>
  <si>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</si>
  <si>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</si>
  <si>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</si>
  <si>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</si>
  <si>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</si>
  <si>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</si>
  <si>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</si>
  <si>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</si>
  <si>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</si>
  <si>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</si>
  <si>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</si>
  <si>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</si>
  <si>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</si>
  <si>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</si>
  <si>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</si>
  <si>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</si>
  <si>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</si>
  <si>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</si>
  <si>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</si>
  <si>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</si>
  <si>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</si>
  <si>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</si>
  <si>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</si>
  <si>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</si>
  <si>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</si>
  <si>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</si>
  <si>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</si>
  <si>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</si>
  <si>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</si>
  <si>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</si>
  <si>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</si>
  <si>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</si>
  <si>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</si>
  <si>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</si>
  <si>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</si>
  <si>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</si>
  <si>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</si>
  <si>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</si>
  <si>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</si>
  <si>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</si>
  <si>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</si>
  <si>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</si>
  <si>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</si>
  <si>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</si>
  <si>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</si>
  <si>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</si>
  <si>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</si>
  <si>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</si>
  <si>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</si>
  <si>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</si>
  <si>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</si>
  <si>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</si>
  <si>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</si>
  <si>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</si>
  <si>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</si>
  <si>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</si>
  <si>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</si>
  <si>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</si>
  <si>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</si>
  <si>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</si>
  <si>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</si>
  <si>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</si>
  <si>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</si>
  <si>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</si>
  <si>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</si>
  <si>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</si>
  <si>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</si>
  <si>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</si>
  <si>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</si>
  <si>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</si>
  <si>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</si>
  <si>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</si>
  <si>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</si>
  <si>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</si>
  <si>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</si>
  <si>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</si>
  <si>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</si>
  <si>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</si>
  <si>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</si>
  <si>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</si>
  <si>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</si>
  <si>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</si>
  <si>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</si>
  <si>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</si>
  <si>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</si>
  <si>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</si>
  <si>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</si>
  <si>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</si>
  <si>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</si>
  <si>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</si>
  <si>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</si>
  <si>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</si>
  <si>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</si>
  <si>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</si>
  <si>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</si>
  <si>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</si>
  <si>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</si>
  <si>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</si>
  <si>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</si>
  <si>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</si>
  <si>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</si>
  <si>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</si>
  <si>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</si>
  <si>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</si>
  <si>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</si>
  <si>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</si>
  <si>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</si>
  <si>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</si>
  <si>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</si>
  <si>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</si>
  <si>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</si>
  <si>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</si>
  <si>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</si>
  <si>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</si>
  <si>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</si>
  <si>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</si>
  <si>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</si>
  <si>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</si>
  <si>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</si>
  <si>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</si>
  <si>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</si>
  <si>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</si>
  <si>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</si>
  <si>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</si>
  <si>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</si>
  <si>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</si>
  <si>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</si>
  <si>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</si>
  <si>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</si>
  <si>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</si>
  <si>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</si>
  <si>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</si>
  <si>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</si>
  <si>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</si>
  <si>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</si>
  <si>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</si>
  <si>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</si>
  <si>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</si>
  <si>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</si>
  <si>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</si>
  <si>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</si>
  <si>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</si>
  <si>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</si>
  <si>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</si>
  <si>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</si>
  <si>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</si>
  <si>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</si>
  <si>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</si>
  <si>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</si>
  <si>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</si>
  <si>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</si>
  <si>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</si>
  <si>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</si>
  <si>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</si>
  <si>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</si>
  <si>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</si>
  <si>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</si>
  <si>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</si>
  <si>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</si>
  <si>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</si>
  <si>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</si>
  <si>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</si>
  <si>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</si>
  <si>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</si>
  <si>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</si>
  <si>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</si>
  <si>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</si>
  <si>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</si>
  <si>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</si>
  <si>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</si>
  <si>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</si>
  <si>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</si>
  <si>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</si>
  <si>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</si>
  <si>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</si>
  <si>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</si>
  <si>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</si>
  <si>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</si>
  <si>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</si>
  <si>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</si>
  <si>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</si>
  <si>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</si>
  <si>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</si>
  <si>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</si>
  <si>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</si>
  <si>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</si>
  <si>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</si>
  <si>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</si>
  <si>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</si>
  <si>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</si>
  <si>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</si>
  <si>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</si>
  <si>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</si>
  <si>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</si>
  <si>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</si>
  <si>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</si>
  <si>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</si>
  <si>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</si>
  <si>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</si>
  <si>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</si>
  <si>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</si>
  <si>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</si>
  <si>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</si>
  <si>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</si>
  <si>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</si>
  <si>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</si>
  <si>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</si>
  <si>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</si>
  <si>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</si>
  <si>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</si>
  <si>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</si>
  <si>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</si>
  <si>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</si>
  <si>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</si>
  <si>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</si>
  <si>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</si>
  <si>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</si>
  <si>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</si>
  <si>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</si>
  <si>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</si>
  <si>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</si>
  <si>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</si>
  <si>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</si>
  <si>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</si>
  <si>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</si>
  <si>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</si>
  <si>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</si>
  <si>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</si>
  <si>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</si>
  <si>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</si>
  <si>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</si>
  <si>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</si>
  <si>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</si>
  <si>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</si>
  <si>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</si>
  <si>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</si>
  <si>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</si>
  <si>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</si>
  <si>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</si>
  <si>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</si>
  <si>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</si>
  <si>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</si>
  <si>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</si>
  <si>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</si>
  <si>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</si>
  <si>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</si>
  <si>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</si>
  <si>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</si>
  <si>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</si>
  <si>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</si>
  <si>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</si>
  <si>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</si>
  <si>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</si>
  <si>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</si>
  <si>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</si>
  <si>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</si>
  <si>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</si>
  <si>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</si>
  <si>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</si>
  <si>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</si>
  <si>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</si>
  <si>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</si>
  <si>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</si>
  <si>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</si>
  <si>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</si>
  <si>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</si>
  <si>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</si>
  <si>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</si>
  <si>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</si>
  <si>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</si>
  <si>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</si>
  <si>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</si>
  <si>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</si>
  <si>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</si>
  <si>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</si>
  <si>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</si>
  <si>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</si>
  <si>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</si>
  <si>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</si>
  <si>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</si>
  <si>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</si>
  <si>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</si>
  <si>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</si>
  <si>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</si>
  <si>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</si>
  <si>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</si>
  <si>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</si>
  <si>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</si>
  <si>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</si>
  <si>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</si>
  <si>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</si>
  <si>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</si>
  <si>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</si>
  <si>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</si>
  <si>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</si>
  <si>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</si>
  <si>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</si>
  <si>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</si>
  <si>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</si>
  <si>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</si>
  <si>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</si>
  <si>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</si>
  <si>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</si>
  <si>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</si>
  <si>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</si>
  <si>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</si>
  <si>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</si>
  <si>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</si>
  <si>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</si>
  <si>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</si>
  <si>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</si>
  <si>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</si>
  <si>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</si>
  <si>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</si>
  <si>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</si>
  <si>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</si>
  <si>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</si>
  <si>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</si>
  <si>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</si>
  <si>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</si>
  <si>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</si>
  <si>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</si>
  <si>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</si>
  <si>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</si>
  <si>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</si>
  <si>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</si>
  <si>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</si>
  <si>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</si>
  <si>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</si>
  <si>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</si>
  <si>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</si>
  <si>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</si>
  <si>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</si>
  <si>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</si>
  <si>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</si>
  <si>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</si>
  <si>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</si>
  <si>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</si>
  <si>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</si>
  <si>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</si>
  <si>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</si>
  <si>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</si>
  <si>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</si>
  <si>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</si>
  <si>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</si>
  <si>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</si>
  <si>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</si>
  <si>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</si>
  <si>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</si>
  <si>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</si>
  <si>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</si>
  <si>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</si>
  <si>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</si>
  <si>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</si>
  <si>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</si>
  <si>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</si>
  <si>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</si>
  <si>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</si>
  <si>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</si>
  <si>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</si>
  <si>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</si>
  <si>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</si>
  <si>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</si>
  <si>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</si>
  <si>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</si>
  <si>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</si>
  <si>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</si>
  <si>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</si>
  <si>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</si>
  <si>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</si>
  <si>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</si>
  <si>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</si>
  <si>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</si>
  <si>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</si>
  <si>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</si>
  <si>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</si>
  <si>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</si>
  <si>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</si>
  <si>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</si>
  <si>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</si>
  <si>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</si>
  <si>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</si>
  <si>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</si>
  <si>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</si>
  <si>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</si>
  <si>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</si>
  <si>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</si>
  <si>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</si>
  <si>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</si>
  <si>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</si>
  <si>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</si>
  <si>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</si>
  <si>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</si>
  <si>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</si>
  <si>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</si>
  <si>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</si>
  <si>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</si>
  <si>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</si>
  <si>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</si>
  <si>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</si>
  <si>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</si>
  <si>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</si>
  <si>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</si>
  <si>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</si>
  <si>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</si>
  <si>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</si>
  <si>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</si>
  <si>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</si>
  <si>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</si>
  <si>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</si>
  <si>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</si>
  <si>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</si>
  <si>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</si>
  <si>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</si>
  <si>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</si>
  <si>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</si>
  <si>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</si>
  <si>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</si>
  <si>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</si>
  <si>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</si>
  <si>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</si>
  <si>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</si>
  <si>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</si>
  <si>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</si>
  <si>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</si>
  <si>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</si>
  <si>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</si>
  <si>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</si>
  <si>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</si>
  <si>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</si>
  <si>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</si>
  <si>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</si>
  <si>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</si>
  <si>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</si>
  <si>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</si>
  <si>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</si>
  <si>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</si>
  <si>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</si>
  <si>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</si>
  <si>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</si>
  <si>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</si>
  <si>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</si>
  <si>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</si>
  <si>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</si>
  <si>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</si>
  <si>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</si>
  <si>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</si>
  <si>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</si>
  <si>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</si>
  <si>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</si>
  <si>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</si>
  <si>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</si>
  <si>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</si>
  <si>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</si>
  <si>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</si>
  <si>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</si>
  <si>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</si>
  <si>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</si>
  <si>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</si>
  <si>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</si>
  <si>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</si>
  <si>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</si>
  <si>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</si>
  <si>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</si>
  <si>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</si>
  <si>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</si>
  <si>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</si>
  <si>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</si>
  <si>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</si>
  <si>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</si>
  <si>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</si>
  <si>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</si>
  <si>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</si>
  <si>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</si>
  <si>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</si>
  <si>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</si>
  <si>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</si>
  <si>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</si>
  <si>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</si>
  <si>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</si>
  <si>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</si>
  <si>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</si>
  <si>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</si>
  <si>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</si>
  <si>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</si>
  <si>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</si>
  <si>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</si>
  <si>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</si>
  <si>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</si>
  <si>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</si>
  <si>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</si>
  <si>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</si>
  <si>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</si>
  <si>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</si>
  <si>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</si>
  <si>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</si>
  <si>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</si>
  <si>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</si>
  <si>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</si>
  <si>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</si>
  <si>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</si>
  <si>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</si>
  <si>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</si>
  <si>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</si>
  <si>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</si>
  <si>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</si>
  <si>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</si>
  <si>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</si>
  <si>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</si>
  <si>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</si>
  <si>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</si>
  <si>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</si>
  <si>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</si>
  <si>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</si>
  <si>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</si>
  <si>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</si>
  <si>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</si>
  <si>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</si>
  <si>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</si>
  <si>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</si>
  <si>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</si>
  <si>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</si>
  <si>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</si>
  <si>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</si>
  <si>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</si>
  <si>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</si>
  <si>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</si>
  <si>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</si>
  <si>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</si>
  <si>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</si>
  <si>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</si>
  <si>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</si>
  <si>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</si>
  <si>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</si>
  <si>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</si>
  <si>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</si>
  <si>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</si>
  <si>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</si>
  <si>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</si>
  <si>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</si>
  <si>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</si>
  <si>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</si>
  <si>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</si>
  <si>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</si>
  <si>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</si>
  <si>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</si>
  <si>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</si>
  <si>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</si>
  <si>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</si>
  <si>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</si>
  <si>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</si>
  <si>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</si>
  <si>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</si>
  <si>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</si>
  <si>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</si>
  <si>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</si>
  <si>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</si>
  <si>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</si>
  <si>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</si>
  <si>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</si>
  <si>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</si>
  <si>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</si>
  <si>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</si>
  <si>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</si>
  <si>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</si>
  <si>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</si>
  <si>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</si>
  <si>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</si>
  <si>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</si>
  <si>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</si>
  <si>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</si>
  <si>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</si>
  <si>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</si>
  <si>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</si>
  <si>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</si>
  <si>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</si>
  <si>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</si>
  <si>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</si>
  <si>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</si>
  <si>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</si>
  <si>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</si>
  <si>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</si>
  <si>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</si>
  <si>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</si>
  <si>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</si>
  <si>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</si>
  <si>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</si>
  <si>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</si>
  <si>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</si>
  <si>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</si>
  <si>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</si>
  <si>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</si>
  <si>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</si>
  <si>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</si>
  <si>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</si>
  <si>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</si>
  <si>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</si>
  <si>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</si>
  <si>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</si>
  <si>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</si>
  <si>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</si>
  <si>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</si>
  <si>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</si>
  <si>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</si>
  <si>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</si>
  <si>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</si>
  <si>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</si>
  <si>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</si>
  <si>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</si>
  <si>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</si>
  <si>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</si>
  <si>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</si>
  <si>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</si>
  <si>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</si>
  <si>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</si>
  <si>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</si>
  <si>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</si>
  <si>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</si>
  <si>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</si>
  <si>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</si>
  <si>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</si>
  <si>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</si>
  <si>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</si>
  <si>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</si>
  <si>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</si>
  <si>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</si>
  <si>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</si>
  <si>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</si>
  <si>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</si>
  <si>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</si>
  <si>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</si>
  <si>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</si>
  <si>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</si>
  <si>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</si>
  <si>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</si>
  <si>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</si>
  <si>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</si>
  <si>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</si>
  <si>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</si>
  <si>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</si>
  <si>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</si>
  <si>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</si>
  <si>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</si>
  <si>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</si>
  <si>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</si>
  <si>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</si>
  <si>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</si>
  <si>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</si>
  <si>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</si>
  <si>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</si>
  <si>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</si>
  <si>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</si>
  <si>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</si>
  <si>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</si>
  <si>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</si>
  <si>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</si>
  <si>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</si>
  <si>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</si>
  <si>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</si>
  <si>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</si>
  <si>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</si>
  <si>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</si>
  <si>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</si>
  <si>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</si>
  <si>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</si>
  <si>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</si>
  <si>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</si>
  <si>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</si>
  <si>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</si>
  <si>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</si>
  <si>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</si>
  <si>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</si>
  <si>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</si>
  <si>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</si>
  <si>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</si>
  <si>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</si>
  <si>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</si>
  <si>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</si>
  <si>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</si>
  <si>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</si>
  <si>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</si>
  <si>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</si>
  <si>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</si>
  <si>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</si>
  <si>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</si>
  <si>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</si>
  <si>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</si>
  <si>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</si>
  <si>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</si>
  <si>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</si>
  <si>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</si>
  <si>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</si>
  <si>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</si>
  <si>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</si>
  <si>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</si>
  <si>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</si>
  <si>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</si>
  <si>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</si>
  <si>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</si>
  <si>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</si>
  <si>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</si>
  <si>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</si>
  <si>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</si>
  <si>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</si>
  <si>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</si>
  <si>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</si>
  <si>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</si>
  <si>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</si>
  <si>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</si>
  <si>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</si>
  <si>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</si>
  <si>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</si>
  <si>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</si>
  <si>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</si>
  <si>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</si>
  <si>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</si>
  <si>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</si>
  <si>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</si>
  <si>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</si>
  <si>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</si>
  <si>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</si>
  <si>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</si>
  <si>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</si>
  <si>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</si>
  <si>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</si>
  <si>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</si>
  <si>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</si>
  <si>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</si>
  <si>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</si>
  <si>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</si>
  <si>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</si>
  <si>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</si>
  <si>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</si>
  <si>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</si>
  <si>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</si>
  <si>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</si>
  <si>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</si>
  <si>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</si>
  <si>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</si>
  <si>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</si>
  <si>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</si>
  <si>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</si>
  <si>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</si>
  <si>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</si>
  <si>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</si>
  <si>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</si>
  <si>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</si>
  <si>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</si>
  <si>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</si>
  <si>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</si>
  <si>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</si>
  <si>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</si>
  <si>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</si>
  <si>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</si>
  <si>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</si>
  <si>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</si>
  <si>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</si>
  <si>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</si>
  <si>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</si>
  <si>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</si>
  <si>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</si>
  <si>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</si>
  <si>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</si>
  <si>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</si>
  <si>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</si>
  <si>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</si>
  <si>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</si>
  <si>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</si>
  <si>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</si>
  <si>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</si>
  <si>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</si>
  <si>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</si>
  <si>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</si>
  <si>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</si>
  <si>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</si>
  <si>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</si>
  <si>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</si>
  <si>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</si>
  <si>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</si>
  <si>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</si>
  <si>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</si>
  <si>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</si>
  <si>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</si>
  <si>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</si>
  <si>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</si>
  <si>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</si>
  <si>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</si>
  <si>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</si>
  <si>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</si>
  <si>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</si>
  <si>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</si>
  <si>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</si>
  <si>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</si>
  <si>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</si>
  <si>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</si>
  <si>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</si>
  <si>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</si>
  <si>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</si>
  <si>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</si>
  <si>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</si>
  <si>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</si>
  <si>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</si>
  <si>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</si>
  <si>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</si>
  <si>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</si>
  <si>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</si>
  <si>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</si>
  <si>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</si>
  <si>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</si>
  <si>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</si>
  <si>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</si>
  <si>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</si>
  <si>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</si>
  <si>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</si>
  <si>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</si>
  <si>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</si>
  <si>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</si>
  <si>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</si>
  <si>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</si>
  <si>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</si>
  <si>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</si>
  <si>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</si>
  <si>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</si>
  <si>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</si>
  <si>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</si>
  <si>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</si>
  <si>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</si>
  <si>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</si>
  <si>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</si>
  <si>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</si>
  <si>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</si>
  <si>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</si>
  <si>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</si>
  <si>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</si>
  <si>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</si>
  <si>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</si>
  <si>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</si>
  <si>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</si>
  <si>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</si>
  <si>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</si>
  <si>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</si>
  <si>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</si>
  <si>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</si>
  <si>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</si>
  <si>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</si>
  <si>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</si>
  <si>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</si>
  <si>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</si>
  <si>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</si>
  <si>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</si>
  <si>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</si>
  <si>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</si>
  <si>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</si>
  <si>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</si>
  <si>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</si>
  <si>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</si>
  <si>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</si>
  <si>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</si>
  <si>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</si>
  <si>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</si>
  <si>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</si>
  <si>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</si>
  <si>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</si>
  <si>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</si>
  <si>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</si>
  <si>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</si>
  <si>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</si>
  <si>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</si>
  <si>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</si>
  <si>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</si>
  <si>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</si>
  <si>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</si>
  <si>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</si>
  <si>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</si>
  <si>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</si>
  <si>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</si>
  <si>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</si>
  <si>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</si>
  <si>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</si>
  <si>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</si>
  <si>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</si>
  <si>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</si>
  <si>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</si>
  <si>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</si>
  <si>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</si>
  <si>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</si>
  <si>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</si>
  <si>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</si>
  <si>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</si>
  <si>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</si>
  <si>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</si>
  <si>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</si>
  <si>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</si>
  <si>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</si>
  <si>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</si>
  <si>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</si>
  <si>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</si>
  <si>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</si>
  <si>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</si>
  <si>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</si>
  <si>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</si>
  <si>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</si>
  <si>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</si>
  <si>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</si>
  <si>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</si>
  <si>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</si>
  <si>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</si>
  <si>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</si>
  <si>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</si>
  <si>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</si>
  <si>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</si>
  <si>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</si>
  <si>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</si>
  <si>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</si>
  <si>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</si>
  <si>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</si>
  <si>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</si>
  <si>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</si>
  <si>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</si>
  <si>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</si>
  <si>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</si>
  <si>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</si>
  <si>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</si>
  <si>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</si>
  <si>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</si>
  <si>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</si>
  <si>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</si>
  <si>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</si>
  <si>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</si>
  <si>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</si>
  <si>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</si>
  <si>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</si>
  <si>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</si>
  <si>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</si>
  <si>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</si>
  <si>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</si>
  <si>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</si>
  <si>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</si>
  <si>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</si>
  <si>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</si>
  <si>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</si>
  <si>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</si>
  <si>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</si>
  <si>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</si>
  <si>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</si>
  <si>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</si>
  <si>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</si>
  <si>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</si>
  <si>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</si>
  <si>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</si>
  <si>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</si>
  <si>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</si>
  <si>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</si>
  <si>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</si>
  <si>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</si>
  <si>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</si>
  <si>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</si>
  <si>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</si>
  <si>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</si>
  <si>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</si>
  <si>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</si>
  <si>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</si>
  <si>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</si>
  <si>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</si>
  <si>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</si>
  <si>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</si>
  <si>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</si>
  <si>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</si>
  <si>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</si>
  <si>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</si>
  <si>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</si>
  <si>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</si>
  <si>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</si>
  <si>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</si>
  <si>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</si>
  <si>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</si>
  <si>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</si>
  <si>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</si>
  <si>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</si>
  <si>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</si>
  <si>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</si>
  <si>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</si>
  <si>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</si>
  <si>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</si>
  <si>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</si>
  <si>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</si>
  <si>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</si>
  <si>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</si>
  <si>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</si>
  <si>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</si>
  <si>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</si>
  <si>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</si>
  <si>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</si>
  <si>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</si>
  <si>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</si>
  <si>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</si>
  <si>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</si>
  <si>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</si>
  <si>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</si>
  <si>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</si>
  <si>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</si>
  <si>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</si>
  <si>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</si>
  <si>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</si>
  <si>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</si>
  <si>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</si>
  <si>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</si>
  <si>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</si>
  <si>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</si>
  <si>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</si>
  <si>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</si>
  <si>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</si>
  <si>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</si>
  <si>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</si>
  <si>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</si>
  <si>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</si>
  <si>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</si>
  <si>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</si>
  <si>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</si>
  <si>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</si>
  <si>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</si>
  <si>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</si>
  <si>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</si>
  <si>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</si>
  <si>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</si>
  <si>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</si>
  <si>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</si>
  <si>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</si>
  <si>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</si>
  <si>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</si>
  <si>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</si>
  <si>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</si>
  <si>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</si>
  <si>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</si>
  <si>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</si>
  <si>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</si>
  <si>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</si>
  <si>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</si>
  <si>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</si>
  <si>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</si>
  <si>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</si>
  <si>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</si>
  <si>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</si>
  <si>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</si>
  <si>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</si>
  <si>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</si>
  <si>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</si>
  <si>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</si>
  <si>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</si>
  <si>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</si>
  <si>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</si>
  <si>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</si>
  <si>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</si>
  <si>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</si>
  <si>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</si>
  <si>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</si>
  <si>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</si>
  <si>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</si>
  <si>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</si>
  <si>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</si>
  <si>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</si>
  <si>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</si>
  <si>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</si>
  <si>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</si>
  <si>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</si>
  <si>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</si>
  <si>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</si>
  <si>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</si>
  <si>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</si>
  <si>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</si>
  <si>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</si>
  <si>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</si>
  <si>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</si>
  <si>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</si>
  <si>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</si>
  <si>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</si>
  <si>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</si>
  <si>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</si>
  <si>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</si>
  <si>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</si>
  <si>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</si>
  <si>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</si>
  <si>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</si>
  <si>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</si>
  <si>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</si>
  <si>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</si>
  <si>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</si>
  <si>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</si>
  <si>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</si>
  <si>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</si>
  <si>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</si>
  <si>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</si>
  <si>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</si>
  <si>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</si>
  <si>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</si>
  <si>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</si>
  <si>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</si>
  <si>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</si>
  <si>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</si>
  <si>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</si>
  <si>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</si>
  <si>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</si>
  <si>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</si>
  <si>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</si>
  <si>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</si>
  <si>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</si>
  <si>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</si>
  <si>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</si>
  <si>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</si>
  <si>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</si>
  <si>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</si>
  <si>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</si>
  <si>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</si>
  <si>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</si>
  <si>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</si>
  <si>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</si>
  <si>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</si>
  <si>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</si>
  <si>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</si>
  <si>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</si>
  <si>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</si>
  <si>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</si>
  <si>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</si>
  <si>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</si>
  <si>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</si>
  <si>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</si>
  <si>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</si>
  <si>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</si>
  <si>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</si>
  <si>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</si>
  <si>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</si>
  <si>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</si>
  <si>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</si>
  <si>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</si>
  <si>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</si>
  <si>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</si>
  <si>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</si>
  <si>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</si>
  <si>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</si>
  <si>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</si>
  <si>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</si>
  <si>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</si>
  <si>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</si>
  <si>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</si>
  <si>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</si>
  <si>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</si>
  <si>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</si>
  <si>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</si>
  <si>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</si>
  <si>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</si>
  <si>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</si>
  <si>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</si>
  <si>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</si>
  <si>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</si>
  <si>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</si>
  <si>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</si>
  <si>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</si>
  <si>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</si>
  <si>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</si>
  <si>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</si>
  <si>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</si>
  <si>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</si>
  <si>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</si>
  <si>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</si>
  <si>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</si>
  <si>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</si>
  <si>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</si>
  <si>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</si>
  <si>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</si>
  <si>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</si>
  <si>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</si>
  <si>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</si>
  <si>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</si>
  <si>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</si>
  <si>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</si>
  <si>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</si>
  <si>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</si>
  <si>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</si>
  <si>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</si>
  <si>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</si>
  <si>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</si>
  <si>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</si>
  <si>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</si>
  <si>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</si>
  <si>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</si>
  <si>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</si>
  <si>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</si>
  <si>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</si>
  <si>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</si>
  <si>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</si>
  <si>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</si>
  <si>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</si>
  <si>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</si>
  <si>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</si>
  <si>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</si>
  <si>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</si>
  <si>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</si>
  <si>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</si>
  <si>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</si>
  <si>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</si>
  <si>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</si>
  <si>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</si>
  <si>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</si>
  <si>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</si>
  <si>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</si>
  <si>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</si>
  <si>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</si>
  <si>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</si>
  <si>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</si>
  <si>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</si>
  <si>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</si>
  <si>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</si>
  <si>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</si>
  <si>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</si>
  <si>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</si>
  <si>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</si>
  <si>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</si>
  <si>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</si>
  <si>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</si>
  <si>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</si>
  <si>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</si>
  <si>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</si>
  <si>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</si>
  <si>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</si>
  <si>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</si>
  <si>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</si>
  <si>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</si>
  <si>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</si>
  <si>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</si>
  <si>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</si>
  <si>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</si>
  <si>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</si>
  <si>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</si>
  <si>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</si>
  <si>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</si>
  <si>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</si>
  <si>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</si>
  <si>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</si>
  <si>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</si>
  <si>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</si>
  <si>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</si>
  <si>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</si>
  <si>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</si>
  <si>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</si>
  <si>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</si>
  <si>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</si>
  <si>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</si>
  <si>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</si>
  <si>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</si>
  <si>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</si>
  <si>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</si>
  <si>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</si>
  <si>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</si>
  <si>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</si>
  <si>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</si>
  <si>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</si>
  <si>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</si>
  <si>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</si>
  <si>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</si>
  <si>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</si>
  <si>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</si>
  <si>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</si>
  <si>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</si>
  <si>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</si>
  <si>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</si>
  <si>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</si>
  <si>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</si>
  <si>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</si>
  <si>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</si>
  <si>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</si>
  <si>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</si>
  <si>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</si>
  <si>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</si>
  <si>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</si>
  <si>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</si>
  <si>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</si>
  <si>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</si>
  <si>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</si>
  <si>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</si>
  <si>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</si>
  <si>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</si>
  <si>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</si>
  <si>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</si>
  <si>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</si>
  <si>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</si>
  <si>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</si>
  <si>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</si>
  <si>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</si>
  <si>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</si>
  <si>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</si>
  <si>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</si>
  <si>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</si>
  <si>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</si>
  <si>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</si>
  <si>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</si>
  <si>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</si>
  <si>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</si>
  <si>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</si>
  <si>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</si>
  <si>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</si>
  <si>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</si>
  <si>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</si>
  <si>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</si>
  <si>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</si>
  <si>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</si>
  <si>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</si>
  <si>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</si>
  <si>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</si>
  <si>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</si>
  <si>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</si>
  <si>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</si>
  <si>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</si>
  <si>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</si>
  <si>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</si>
  <si>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</si>
  <si>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</si>
  <si>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</si>
  <si>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</si>
  <si>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</si>
  <si>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</si>
  <si>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</si>
  <si>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</si>
  <si>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</si>
  <si>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</si>
  <si>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</si>
  <si>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</si>
  <si>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</si>
  <si>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</si>
  <si>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</si>
  <si>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</si>
  <si>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</si>
  <si>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</si>
  <si>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</si>
  <si>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</si>
  <si>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</si>
  <si>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</si>
  <si>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</si>
  <si>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</si>
  <si>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</si>
  <si>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</si>
  <si>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</si>
  <si>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</si>
  <si>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</si>
  <si>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</si>
  <si>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</si>
  <si>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</si>
  <si>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</si>
  <si>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</si>
  <si>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</si>
  <si>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</si>
  <si>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</si>
  <si>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</si>
  <si>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</si>
  <si>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</si>
  <si>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</si>
  <si>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</si>
  <si>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</si>
  <si>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</si>
  <si>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</si>
  <si>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</si>
  <si>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</si>
  <si>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</si>
  <si>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</si>
  <si>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</si>
  <si>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</si>
  <si>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</si>
  <si>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</si>
  <si>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</si>
  <si>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</si>
  <si>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</si>
  <si>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</si>
  <si>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</si>
  <si>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</si>
  <si>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</si>
  <si>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</si>
  <si>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</si>
  <si>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</si>
  <si>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</si>
  <si>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</si>
  <si>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</si>
  <si>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</si>
  <si>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</si>
  <si>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</si>
  <si>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</si>
  <si>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</si>
  <si>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</si>
  <si>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</si>
  <si>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</si>
  <si>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</si>
  <si>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</si>
  <si>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</si>
  <si>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</si>
  <si>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</si>
  <si>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</si>
  <si>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</si>
  <si>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</si>
  <si>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</si>
  <si>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</si>
  <si>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</si>
  <si>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</si>
  <si>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</si>
  <si>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</si>
  <si>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</si>
  <si>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</si>
  <si>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</si>
  <si>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</si>
  <si>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</si>
  <si>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</si>
  <si>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</si>
  <si>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</si>
  <si>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</si>
  <si>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</si>
  <si>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</si>
  <si>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</si>
  <si>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</si>
  <si>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</si>
  <si>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</si>
  <si>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</si>
  <si>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</si>
  <si>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</si>
  <si>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</si>
  <si>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</si>
  <si>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</si>
  <si>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</si>
  <si>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</si>
  <si>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</si>
  <si>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</si>
  <si>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</si>
  <si>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</si>
  <si>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</si>
  <si>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</si>
  <si>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</si>
  <si>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</si>
  <si>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</si>
  <si>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</si>
  <si>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</si>
  <si>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</si>
  <si>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</si>
  <si>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</si>
  <si>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</si>
  <si>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</si>
  <si>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</si>
  <si>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</si>
  <si>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</si>
  <si>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</si>
  <si>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</si>
  <si>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</si>
  <si>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</si>
  <si>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</si>
  <si>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</si>
  <si>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</si>
  <si>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</si>
  <si>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</si>
  <si>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</si>
  <si>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</si>
  <si>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</si>
  <si>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</si>
  <si>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</si>
  <si>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</si>
  <si>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</si>
  <si>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</si>
  <si>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</si>
  <si>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</si>
  <si>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</si>
  <si>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</si>
  <si>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</si>
  <si>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</si>
  <si>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</si>
  <si>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</si>
  <si>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</si>
  <si>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</si>
  <si>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</si>
  <si>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</si>
  <si>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</si>
  <si>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</si>
  <si>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</si>
  <si>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</si>
  <si>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</si>
  <si>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</si>
  <si>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</si>
  <si>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</si>
  <si>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</si>
  <si>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</si>
  <si>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</si>
  <si>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</si>
  <si>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</si>
  <si>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</si>
  <si>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</si>
  <si>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</si>
  <si>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</si>
  <si>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</si>
  <si>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</si>
  <si>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</si>
  <si>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</si>
  <si>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</si>
  <si>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</si>
  <si>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</si>
  <si>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</si>
  <si>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</si>
  <si>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</si>
  <si>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</si>
  <si>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</si>
  <si>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</si>
  <si>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</si>
  <si>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</si>
  <si>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</si>
  <si>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</si>
  <si>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</si>
  <si>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</si>
  <si>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</si>
  <si>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</si>
  <si>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</si>
  <si>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</si>
  <si>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</si>
  <si>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</si>
  <si>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</si>
  <si>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</si>
  <si>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</si>
  <si>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</si>
  <si>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</si>
  <si>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</si>
  <si>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</si>
  <si>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</si>
  <si>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</si>
  <si>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</si>
  <si>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</si>
  <si>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</si>
  <si>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</si>
  <si>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</si>
  <si>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</si>
  <si>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</si>
  <si>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</si>
  <si>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</si>
  <si>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</si>
  <si>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</si>
  <si>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</si>
  <si>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</si>
  <si>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</si>
  <si>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</si>
  <si>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</si>
  <si>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</si>
  <si>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</si>
  <si>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</si>
  <si>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</si>
  <si>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</si>
  <si>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</si>
  <si>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</si>
  <si>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</si>
  <si>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</si>
  <si>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</si>
  <si>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</si>
  <si>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</si>
  <si>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</si>
  <si>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</si>
  <si>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</si>
  <si>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</si>
  <si>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</si>
  <si>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</si>
  <si>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</si>
  <si>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</si>
  <si>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</si>
  <si>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</si>
  <si>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</si>
  <si>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</si>
  <si>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</si>
  <si>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</si>
  <si>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</si>
  <si>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</si>
  <si>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</si>
  <si>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</si>
  <si>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</si>
  <si>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</si>
  <si>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</si>
  <si>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</si>
  <si>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</si>
  <si>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</si>
  <si>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</si>
  <si>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</si>
  <si>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</si>
  <si>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</si>
  <si>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</si>
  <si>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</si>
  <si>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</si>
  <si>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</si>
  <si>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</si>
  <si>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</si>
  <si>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</si>
  <si>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</si>
  <si>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</si>
  <si>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</si>
  <si>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</si>
  <si>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</si>
  <si>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</si>
  <si>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</si>
  <si>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</si>
  <si>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</si>
  <si>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</si>
  <si>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</si>
  <si>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</si>
  <si>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</si>
  <si>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</si>
  <si>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</si>
  <si>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</si>
  <si>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</si>
  <si>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</si>
  <si>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</si>
  <si>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</si>
  <si>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</si>
  <si>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</si>
  <si>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</si>
  <si>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</si>
  <si>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</si>
  <si>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</si>
  <si>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</si>
  <si>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</si>
  <si>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</si>
  <si>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</si>
  <si>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</si>
  <si>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</si>
  <si>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</si>
  <si>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</si>
  <si>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</si>
  <si>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</si>
  <si>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</si>
  <si>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</si>
  <si>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</si>
  <si>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</si>
  <si>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</si>
  <si>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</si>
  <si>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</si>
  <si>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</si>
  <si>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</si>
  <si>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</si>
  <si>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</si>
  <si>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</si>
  <si>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</si>
  <si>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</si>
  <si>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</si>
  <si>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</si>
  <si>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</si>
  <si>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</si>
  <si>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</si>
  <si>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</si>
  <si>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</si>
  <si>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</si>
  <si>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</si>
  <si>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</si>
  <si>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</si>
  <si>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</si>
  <si>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</si>
  <si>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</si>
  <si>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</si>
  <si>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</si>
  <si>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</si>
  <si>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</si>
  <si>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</si>
  <si>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</si>
  <si>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</si>
  <si>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</si>
  <si>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</si>
  <si>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</si>
  <si>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</si>
  <si>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</si>
  <si>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</si>
  <si>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</si>
  <si>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</si>
  <si>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</si>
  <si>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</si>
  <si>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</si>
  <si>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</si>
  <si>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</si>
  <si>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</si>
  <si>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</si>
  <si>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</si>
  <si>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</si>
  <si>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</si>
  <si>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</si>
  <si>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</si>
  <si>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</si>
  <si>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</si>
  <si>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</si>
  <si>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</si>
  <si>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</si>
  <si>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</si>
  <si>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</si>
  <si>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</si>
  <si>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</si>
  <si>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</si>
  <si>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</si>
  <si>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</si>
  <si>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</si>
  <si>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</si>
  <si>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</si>
  <si>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</si>
  <si>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</si>
  <si>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</si>
  <si>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</si>
  <si>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</si>
  <si>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</si>
  <si>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</si>
  <si>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</si>
  <si>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</si>
  <si>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</si>
  <si>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</si>
  <si>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</si>
  <si>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</si>
  <si>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</si>
  <si>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</si>
  <si>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</si>
  <si>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</si>
  <si>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</si>
  <si>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</si>
  <si>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</si>
  <si>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</si>
  <si>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</si>
  <si>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</si>
  <si>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</si>
  <si>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</si>
  <si>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</si>
  <si>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</si>
  <si>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</si>
  <si>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</si>
  <si>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</si>
  <si>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</si>
  <si>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</si>
  <si>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</si>
  <si>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</si>
  <si>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</si>
  <si>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</si>
  <si>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</si>
  <si>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</si>
  <si>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</si>
  <si>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</si>
  <si>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</si>
  <si>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</si>
  <si>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</si>
  <si>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</si>
  <si>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</si>
  <si>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</si>
  <si>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</si>
  <si>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</si>
  <si>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</si>
  <si>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</si>
  <si>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</si>
  <si>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</si>
  <si>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</si>
  <si>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</si>
  <si>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</si>
  <si>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</si>
  <si>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</si>
  <si>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</si>
  <si>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</si>
  <si>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</si>
  <si>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</si>
  <si>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</si>
  <si>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</si>
  <si>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</si>
  <si>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</si>
  <si>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</si>
  <si>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</si>
  <si>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</si>
  <si>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</si>
  <si>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</si>
  <si>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</si>
  <si>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</si>
  <si>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</si>
  <si>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</si>
  <si>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</si>
  <si>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</si>
  <si>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</si>
  <si>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</si>
  <si>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</si>
  <si>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</si>
  <si>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</si>
  <si>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</si>
  <si>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</si>
  <si>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</si>
  <si>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</si>
  <si>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</si>
  <si>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</si>
  <si>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</si>
  <si>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</si>
  <si>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</si>
  <si>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</si>
  <si>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</si>
  <si>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</si>
  <si>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</si>
  <si>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</si>
  <si>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</si>
  <si>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</si>
  <si>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</si>
  <si>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</si>
  <si>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</si>
  <si>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</si>
  <si>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</si>
  <si>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</si>
  <si>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</si>
  <si>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</si>
  <si>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</si>
  <si>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</si>
  <si>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</si>
  <si>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</si>
  <si>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</si>
  <si>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</si>
  <si>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</si>
  <si>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</si>
  <si>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</si>
  <si>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</si>
  <si>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</si>
  <si>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</si>
  <si>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</si>
  <si>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</si>
  <si>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</si>
  <si>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</si>
  <si>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</si>
  <si>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</si>
  <si>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</si>
  <si>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</si>
  <si>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</si>
  <si>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</si>
  <si>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</si>
  <si>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</si>
  <si>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</si>
  <si>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</si>
  <si>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</si>
  <si>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</si>
  <si>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</si>
  <si>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</si>
  <si>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</si>
  <si>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</si>
  <si>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</si>
  <si>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</si>
  <si>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</si>
  <si>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</si>
  <si>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</si>
  <si>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</si>
  <si>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</si>
  <si>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</si>
  <si>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</si>
  <si>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</si>
  <si>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</si>
  <si>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</si>
  <si>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</si>
  <si>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</si>
  <si>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</si>
  <si>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</si>
  <si>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</si>
  <si>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</si>
  <si>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</si>
  <si>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</si>
  <si>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</si>
  <si>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</si>
  <si>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</si>
  <si>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</si>
  <si>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</si>
  <si>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</si>
  <si>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</si>
  <si>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</si>
  <si>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</si>
  <si>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</si>
  <si>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</si>
  <si>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</si>
  <si>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</si>
  <si>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</si>
  <si>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</si>
  <si>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</si>
  <si>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</si>
  <si>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</si>
  <si>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</si>
  <si>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</si>
  <si>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</si>
  <si>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</si>
  <si>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</si>
  <si>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</si>
  <si>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</si>
  <si>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</si>
  <si>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</si>
  <si>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</si>
  <si>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</si>
  <si>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</si>
  <si>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</si>
  <si>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</si>
  <si>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</si>
  <si>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</si>
  <si>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</si>
  <si>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</si>
  <si>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</si>
  <si>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</si>
  <si>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</si>
  <si>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</si>
  <si>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</si>
  <si>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</si>
  <si>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</si>
  <si>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</si>
  <si>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</si>
  <si>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</si>
  <si>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</si>
  <si>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</si>
  <si>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</si>
  <si>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</si>
  <si>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</si>
  <si>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</si>
  <si>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</si>
  <si>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</si>
  <si>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</si>
  <si>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</si>
  <si>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</si>
  <si>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</si>
  <si>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</si>
  <si>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</si>
  <si>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</si>
  <si>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</si>
  <si>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</si>
  <si>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</si>
  <si>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</si>
  <si>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</si>
  <si>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</si>
  <si>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</si>
  <si>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</si>
  <si>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</si>
  <si>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</si>
  <si>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</si>
  <si>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</si>
  <si>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</si>
  <si>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</si>
  <si>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</si>
  <si>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</si>
  <si>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</si>
  <si>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</si>
  <si>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</si>
  <si>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</si>
  <si>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</si>
  <si>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</si>
  <si>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</si>
  <si>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</si>
  <si>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</si>
  <si>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</si>
  <si>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</si>
  <si>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</si>
  <si>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</si>
  <si>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</si>
  <si>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</si>
  <si>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</si>
  <si>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</si>
  <si>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</si>
  <si>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</si>
  <si>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</si>
  <si>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</si>
  <si>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</si>
  <si>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</si>
  <si>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</si>
  <si>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</si>
  <si>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</si>
  <si>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</si>
  <si>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</si>
  <si>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</si>
  <si>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</si>
  <si>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</si>
  <si>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</si>
  <si>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</si>
  <si>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</si>
  <si>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</si>
  <si>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</si>
  <si>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</si>
  <si>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</si>
  <si>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</si>
  <si>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</si>
  <si>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</si>
  <si>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</si>
  <si>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</si>
  <si>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</si>
  <si>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</si>
  <si>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</si>
  <si>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</si>
  <si>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</si>
  <si>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</si>
  <si>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</si>
  <si>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</si>
  <si>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</si>
  <si>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</si>
  <si>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</si>
  <si>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</si>
  <si>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</si>
  <si>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</si>
  <si>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</si>
  <si>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</si>
  <si>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</si>
  <si>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</si>
  <si>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</si>
  <si>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</si>
  <si>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</si>
  <si>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</si>
  <si>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</si>
  <si>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</si>
  <si>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</si>
  <si>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</si>
  <si>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</si>
  <si>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</si>
  <si>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</si>
  <si>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</si>
  <si>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</si>
  <si>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</si>
  <si>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</si>
  <si>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</si>
  <si>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</si>
  <si>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</si>
  <si>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</si>
  <si>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</si>
  <si>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</si>
  <si>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</si>
  <si>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</si>
  <si>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</si>
  <si>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</si>
  <si>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</si>
  <si>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</si>
  <si>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</si>
  <si>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</si>
  <si>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</si>
  <si>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</si>
  <si>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</si>
  <si>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</si>
  <si>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</si>
  <si>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</si>
  <si>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</si>
  <si>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</si>
  <si>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</si>
  <si>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</si>
  <si>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</si>
  <si>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</si>
  <si>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</si>
  <si>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</si>
  <si>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</si>
  <si>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</si>
  <si>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</si>
  <si>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</si>
  <si>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</si>
  <si>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</si>
  <si>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</si>
  <si>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</si>
  <si>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</si>
  <si>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</si>
  <si>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</si>
  <si>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</si>
  <si>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</si>
  <si>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</si>
  <si>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</si>
  <si>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</si>
  <si>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</si>
  <si>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</si>
  <si>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</si>
  <si>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</si>
  <si>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</si>
  <si>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</si>
  <si>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</si>
  <si>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</si>
  <si>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</si>
  <si>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</si>
  <si>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</si>
  <si>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</si>
  <si>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</si>
  <si>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</si>
  <si>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</si>
  <si>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</si>
  <si>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</si>
  <si>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</si>
  <si>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</si>
  <si>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</si>
  <si>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</si>
  <si>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</si>
  <si>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</si>
  <si>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</si>
  <si>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</si>
  <si>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</si>
  <si>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</si>
  <si>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</si>
  <si>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</si>
  <si>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</si>
  <si>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</si>
  <si>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</si>
  <si>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</si>
  <si>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</si>
  <si>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</si>
  <si>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</si>
  <si>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</si>
  <si>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</si>
  <si>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</si>
  <si>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</si>
  <si>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</si>
  <si>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</si>
  <si>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</si>
  <si>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</si>
  <si>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</si>
  <si>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</si>
  <si>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</si>
  <si>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</si>
  <si>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</si>
  <si>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</si>
  <si>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</si>
  <si>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</si>
  <si>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</si>
  <si>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</si>
  <si>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</si>
  <si>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</si>
  <si>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</si>
  <si>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</si>
  <si>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</si>
  <si>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</si>
  <si>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</si>
  <si>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</si>
  <si>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</si>
  <si>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</si>
  <si>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</si>
  <si>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</si>
  <si>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</si>
  <si>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</si>
  <si>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</si>
  <si>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</si>
  <si>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</si>
  <si>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</si>
  <si>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</si>
  <si>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</si>
  <si>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</si>
  <si>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</si>
  <si>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</si>
  <si>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</si>
  <si>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</si>
  <si>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</si>
  <si>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</si>
  <si>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</si>
  <si>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</si>
  <si>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</si>
  <si>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</si>
  <si>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</si>
  <si>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</si>
  <si>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</si>
  <si>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</si>
  <si>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</si>
  <si>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</si>
  <si>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</si>
  <si>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</si>
  <si>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</si>
  <si>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</si>
  <si>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</si>
  <si>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</si>
  <si>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</si>
  <si>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</si>
  <si>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</si>
  <si>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</si>
  <si>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</si>
  <si>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</si>
  <si>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</si>
  <si>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</si>
  <si>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</si>
  <si>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</si>
  <si>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</si>
  <si>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</si>
  <si>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</si>
  <si>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</si>
  <si>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</si>
  <si>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</si>
  <si>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</si>
  <si>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</si>
  <si>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</si>
  <si>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</si>
  <si>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</si>
  <si>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</si>
  <si>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</si>
  <si>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</si>
  <si>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</si>
  <si>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</si>
  <si>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</si>
  <si>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</si>
  <si>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</si>
  <si>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</si>
  <si>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</si>
  <si>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</si>
  <si>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</si>
  <si>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</si>
  <si>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</si>
  <si>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</si>
  <si>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</si>
  <si>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</si>
  <si>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</si>
  <si>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</si>
  <si>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</si>
  <si>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</si>
  <si>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</si>
  <si>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</si>
  <si>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</si>
  <si>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</si>
  <si>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</si>
  <si>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</si>
  <si>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</si>
  <si>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</si>
  <si>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</si>
  <si>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</si>
  <si>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</si>
  <si>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</si>
  <si>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</si>
  <si>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</si>
  <si>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</si>
  <si>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</si>
  <si>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</si>
  <si>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</si>
  <si>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</si>
  <si>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</si>
  <si>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</si>
  <si>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</si>
  <si>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</si>
  <si>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</si>
  <si>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</si>
  <si>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</si>
  <si>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</si>
  <si>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</si>
  <si>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</si>
  <si>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</si>
  <si>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</si>
  <si>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</si>
  <si>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</si>
  <si>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</si>
  <si>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</si>
  <si>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</si>
  <si>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</si>
  <si>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</si>
  <si>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</si>
  <si>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</si>
  <si>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</si>
  <si>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</si>
  <si>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</si>
  <si>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</si>
  <si>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</si>
  <si>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</si>
  <si>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</si>
  <si>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</si>
  <si>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</si>
  <si>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</si>
  <si>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</si>
  <si>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</si>
  <si>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</si>
  <si>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</si>
  <si>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</si>
  <si>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</si>
  <si>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</si>
  <si>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</si>
  <si>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</si>
  <si>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</si>
  <si>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</si>
  <si>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</si>
  <si>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</si>
  <si>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</si>
  <si>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</si>
  <si>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</si>
  <si>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</si>
  <si>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</si>
  <si>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</si>
  <si>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</si>
  <si>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</si>
  <si>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</si>
  <si>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</si>
  <si>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</si>
  <si>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</si>
  <si>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</si>
  <si>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</si>
  <si>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</si>
  <si>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</si>
  <si>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</si>
  <si>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</si>
  <si>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</si>
  <si>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</si>
  <si>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</si>
  <si>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</si>
  <si>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</si>
  <si>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</si>
  <si>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</si>
  <si>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</si>
  <si>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</si>
  <si>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</si>
  <si>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</si>
  <si>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</si>
  <si>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</si>
  <si>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</si>
  <si>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</si>
  <si>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</si>
  <si>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</si>
  <si>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</si>
  <si>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</si>
  <si>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</si>
  <si>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</si>
  <si>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</si>
  <si>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</si>
  <si>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</si>
  <si>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</si>
  <si>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</si>
  <si>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</si>
  <si>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</si>
  <si>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</si>
  <si>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</si>
  <si>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</si>
  <si>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</si>
  <si>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</si>
  <si>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</si>
  <si>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</si>
  <si>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</si>
  <si>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</si>
  <si>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</si>
  <si>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</si>
  <si>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</si>
  <si>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</si>
  <si>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</si>
  <si>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</si>
  <si>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</si>
  <si>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</si>
  <si>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</si>
  <si>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</si>
  <si>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</si>
  <si>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</si>
  <si>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</si>
  <si>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</si>
  <si>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</si>
  <si>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</si>
  <si>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</si>
  <si>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</si>
  <si>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</si>
  <si>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</si>
  <si>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</si>
  <si>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</si>
  <si>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</si>
  <si>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</si>
  <si>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</si>
  <si>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</si>
  <si>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</si>
  <si>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</si>
  <si>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</si>
  <si>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</si>
  <si>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</si>
  <si>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</si>
  <si>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</si>
  <si>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</si>
  <si>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</si>
  <si>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</si>
  <si>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</si>
  <si>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</si>
  <si>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</si>
  <si>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</si>
  <si>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</si>
  <si>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</si>
  <si>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</si>
  <si>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</si>
  <si>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</si>
  <si>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</si>
  <si>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</si>
  <si>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</si>
  <si>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</si>
  <si>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</si>
  <si>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</si>
  <si>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</si>
  <si>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</si>
  <si>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</si>
  <si>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</si>
  <si>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</si>
  <si>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</si>
  <si>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</si>
  <si>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</si>
  <si>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</si>
  <si>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</si>
  <si>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</si>
  <si>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</si>
  <si>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</si>
  <si>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</si>
  <si>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</si>
  <si>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</si>
  <si>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</si>
  <si>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</si>
  <si>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</si>
  <si>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</si>
  <si>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</si>
  <si>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</si>
  <si>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</si>
  <si>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</si>
  <si>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</si>
  <si>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</si>
  <si>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</si>
  <si>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</si>
  <si>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</si>
  <si>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</si>
  <si>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</si>
  <si>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</si>
  <si>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</si>
  <si>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</si>
  <si>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</si>
  <si>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</si>
  <si>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</si>
  <si>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</si>
  <si>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</si>
  <si>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</si>
  <si>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</si>
  <si>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</si>
  <si>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</si>
  <si>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</si>
  <si>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</si>
  <si>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</si>
  <si>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</si>
  <si>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</si>
  <si>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</si>
  <si>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</si>
  <si>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</si>
  <si>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</si>
  <si>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</si>
  <si>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</si>
  <si>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</si>
  <si>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</si>
  <si>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</si>
  <si>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</si>
  <si>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</si>
  <si>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</si>
  <si>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</si>
  <si>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</si>
  <si>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</si>
  <si>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</si>
  <si>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</si>
  <si>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</si>
  <si>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</si>
  <si>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</si>
  <si>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</si>
  <si>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</si>
  <si>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</si>
  <si>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</si>
  <si>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</si>
  <si>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</si>
  <si>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</si>
  <si>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</si>
  <si>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</si>
  <si>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</si>
  <si>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</si>
  <si>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</si>
  <si>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</si>
  <si>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</si>
  <si>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</si>
  <si>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</si>
  <si>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</si>
  <si>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</si>
  <si>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</si>
  <si>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</si>
  <si>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</si>
  <si>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</si>
  <si>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</si>
  <si>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</si>
  <si>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</si>
  <si>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</si>
  <si>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</si>
  <si>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</si>
  <si>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</si>
  <si>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</si>
  <si>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</si>
  <si>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</si>
  <si>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</si>
  <si>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</si>
  <si>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</si>
  <si>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</si>
  <si>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</si>
  <si>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</si>
  <si>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</si>
  <si>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</si>
  <si>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</si>
  <si>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</si>
  <si>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</si>
  <si>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</si>
  <si>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</si>
  <si>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</si>
  <si>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</si>
  <si>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</si>
  <si>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</si>
  <si>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</si>
  <si>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</si>
  <si>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</si>
  <si>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</si>
  <si>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</si>
  <si>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</si>
  <si>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</si>
  <si>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</si>
  <si>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</si>
  <si>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</si>
  <si>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</si>
  <si>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</si>
  <si>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</si>
  <si>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</si>
  <si>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</si>
  <si>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</si>
  <si>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</si>
  <si>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</si>
  <si>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</si>
  <si>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</si>
  <si>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</si>
  <si>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</si>
  <si>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</si>
  <si>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</si>
  <si>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</si>
  <si>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</si>
  <si>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</si>
  <si>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</si>
  <si>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</si>
  <si>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</si>
  <si>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</si>
  <si>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</si>
  <si>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</si>
  <si>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</si>
  <si>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</si>
  <si>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</si>
  <si>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</si>
  <si>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</si>
  <si>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</si>
  <si>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</si>
  <si>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</si>
  <si>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</si>
  <si>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</si>
  <si>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</si>
  <si>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</si>
  <si>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</si>
  <si>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</si>
  <si>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</si>
  <si>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</si>
  <si>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</si>
  <si>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</si>
  <si>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</si>
  <si>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</si>
  <si>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</si>
  <si>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</si>
  <si>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</si>
  <si>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</si>
  <si>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</si>
  <si>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</si>
  <si>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</si>
  <si>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</si>
  <si>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</si>
  <si>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</si>
  <si>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</si>
  <si>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</si>
  <si>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</si>
  <si>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</si>
  <si>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</si>
  <si>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</si>
  <si>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</si>
  <si>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</si>
  <si>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</si>
  <si>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</si>
  <si>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</si>
  <si>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</si>
  <si>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</si>
  <si>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</si>
  <si>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</si>
  <si>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</si>
  <si>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</si>
  <si>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</si>
  <si>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</si>
  <si>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</si>
  <si>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</si>
  <si>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</si>
  <si>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</si>
  <si>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</si>
  <si>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</si>
  <si>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</si>
  <si>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</si>
  <si>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</si>
  <si>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</si>
  <si>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</si>
  <si>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</si>
  <si>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</si>
  <si>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</si>
  <si>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</si>
  <si>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</si>
  <si>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</si>
  <si>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</si>
  <si>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</si>
  <si>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</si>
  <si>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</si>
  <si>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</si>
  <si>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</si>
  <si>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</si>
  <si>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</si>
  <si>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</si>
  <si>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</si>
  <si>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</si>
  <si>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</si>
  <si>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</si>
  <si>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</si>
  <si>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</si>
  <si>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</si>
  <si>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</si>
  <si>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</si>
  <si>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</si>
  <si>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</si>
  <si>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</si>
  <si>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</si>
  <si>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</si>
  <si>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</si>
  <si>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</si>
  <si>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</si>
  <si>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</si>
  <si>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</si>
  <si>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</si>
  <si>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</si>
  <si>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</si>
  <si>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</si>
  <si>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</si>
  <si>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</si>
  <si>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</si>
  <si>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</si>
  <si>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</si>
  <si>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</si>
  <si>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</si>
  <si>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</si>
  <si>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</si>
  <si>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</si>
  <si>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</si>
  <si>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</si>
  <si>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</si>
  <si>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</si>
  <si>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</si>
  <si>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</si>
  <si>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</si>
  <si>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</si>
  <si>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</si>
  <si>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</si>
  <si>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</si>
  <si>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</si>
  <si>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</si>
  <si>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</si>
  <si>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</si>
  <si>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</si>
  <si>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</si>
  <si>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</si>
  <si>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</si>
  <si>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</si>
  <si>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</si>
  <si>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</si>
  <si>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</si>
  <si>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</si>
  <si>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</si>
  <si>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</si>
  <si>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</si>
  <si>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</si>
  <si>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</si>
  <si>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</si>
  <si>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</si>
  <si>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</si>
  <si>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</si>
  <si>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</si>
  <si>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</si>
  <si>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</si>
  <si>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</si>
  <si>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</si>
  <si>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</si>
  <si>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</si>
  <si>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</si>
  <si>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</si>
  <si>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</si>
  <si>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</si>
  <si>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</si>
  <si>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</si>
  <si>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</si>
  <si>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</si>
  <si>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</si>
  <si>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</si>
  <si>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</si>
  <si>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</si>
  <si>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</si>
  <si>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</si>
  <si>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</si>
  <si>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</si>
  <si>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</si>
  <si>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</si>
  <si>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</si>
  <si>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</si>
  <si>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</si>
  <si>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</si>
  <si>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</si>
  <si>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</si>
  <si>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</si>
  <si>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</si>
  <si>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</si>
  <si>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</si>
  <si>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</si>
  <si>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</si>
  <si>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</si>
  <si>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</si>
  <si>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</si>
  <si>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</si>
  <si>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</si>
  <si>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</si>
  <si>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</si>
  <si>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</si>
  <si>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</si>
  <si>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</si>
  <si>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</si>
  <si>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</si>
  <si>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</si>
  <si>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</si>
  <si>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</si>
  <si>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</si>
  <si>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</si>
  <si>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</si>
  <si>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</si>
  <si>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</si>
  <si>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</si>
  <si>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</si>
  <si>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</si>
  <si>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</si>
  <si>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</si>
  <si>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</si>
  <si>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</si>
  <si>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</si>
  <si>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</si>
  <si>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</si>
  <si>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</si>
  <si>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</si>
  <si>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</si>
  <si>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</si>
  <si>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</si>
  <si>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</si>
  <si>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</si>
  <si>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</si>
  <si>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</si>
  <si>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</si>
  <si>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</si>
  <si>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</si>
  <si>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</si>
  <si>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</si>
  <si>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</si>
  <si>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</si>
  <si>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</si>
  <si>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</si>
  <si>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</si>
  <si>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</si>
  <si>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</si>
  <si>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</si>
  <si>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</si>
  <si>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</si>
  <si>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</si>
  <si>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</si>
  <si>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</si>
  <si>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</si>
  <si>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</si>
  <si>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</si>
  <si>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</si>
  <si>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</si>
  <si>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</si>
  <si>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</si>
  <si>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</si>
  <si>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</si>
  <si>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</si>
  <si>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</si>
  <si>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</si>
  <si>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</si>
  <si>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</si>
  <si>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</si>
  <si>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</si>
  <si>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</si>
  <si>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</si>
  <si>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</si>
  <si>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</si>
  <si>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</si>
  <si>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</si>
  <si>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</si>
  <si>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</si>
  <si>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</si>
  <si>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</si>
  <si>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</si>
  <si>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</si>
  <si>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</si>
  <si>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</si>
  <si>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</si>
  <si>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</si>
  <si>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</si>
  <si>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</si>
  <si>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</si>
  <si>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</si>
  <si>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</si>
  <si>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</si>
  <si>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</si>
  <si>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</si>
  <si>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</si>
  <si>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</si>
  <si>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</si>
  <si>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</si>
  <si>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</si>
  <si>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</si>
  <si>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</si>
  <si>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</si>
  <si>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</si>
  <si>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</si>
  <si>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</si>
  <si>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</si>
  <si>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</si>
  <si>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</si>
  <si>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</si>
  <si>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</si>
  <si>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</si>
  <si>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</si>
  <si>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</si>
  <si>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</si>
  <si>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</si>
  <si>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</si>
  <si>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</si>
  <si>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</si>
  <si>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</si>
  <si>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</si>
  <si>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</si>
  <si>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</si>
  <si>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</si>
  <si>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</si>
  <si>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</si>
  <si>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</si>
  <si>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</si>
  <si>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</si>
  <si>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</si>
  <si>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</si>
  <si>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</si>
  <si>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</si>
  <si>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</si>
  <si>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</si>
  <si>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</si>
  <si>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</si>
  <si>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</si>
  <si>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</si>
  <si>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</si>
  <si>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</si>
  <si>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</si>
  <si>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</si>
  <si>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</si>
  <si>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</si>
  <si>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</si>
  <si>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</si>
  <si>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</si>
  <si>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</si>
  <si>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</si>
  <si>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</si>
  <si>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</si>
  <si>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</si>
  <si>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</si>
  <si>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</si>
  <si>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</si>
  <si>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</si>
  <si>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</si>
  <si>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</si>
  <si>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</si>
  <si>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</si>
  <si>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</si>
  <si>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</si>
  <si>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</si>
  <si>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</si>
  <si>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</si>
  <si>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</si>
  <si>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</si>
  <si>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</si>
  <si>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</si>
  <si>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</si>
  <si>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</si>
  <si>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</si>
  <si>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</si>
  <si>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</si>
  <si>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</si>
  <si>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</si>
  <si>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</si>
  <si>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</si>
  <si>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</si>
  <si>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</si>
  <si>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</si>
  <si>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</si>
  <si>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</si>
  <si>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</si>
  <si>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</si>
  <si>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</si>
  <si>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</si>
  <si>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</si>
  <si>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</si>
  <si>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</si>
  <si>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</si>
  <si>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</si>
  <si>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</si>
  <si>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</si>
  <si>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</si>
  <si>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</si>
  <si>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</si>
  <si>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</si>
  <si>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</si>
  <si>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</si>
  <si>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</si>
  <si>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</si>
  <si>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</si>
  <si>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</si>
  <si>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</si>
  <si>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</si>
  <si>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</si>
  <si>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</si>
  <si>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</si>
  <si>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</si>
  <si>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</si>
  <si>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</si>
  <si>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</si>
  <si>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</si>
  <si>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</si>
  <si>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</si>
  <si>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</si>
  <si>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</si>
  <si>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</si>
  <si>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</si>
  <si>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</si>
  <si>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</si>
  <si>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</si>
  <si>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</si>
  <si>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</si>
  <si>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</si>
  <si>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</si>
  <si>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</si>
  <si>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</si>
  <si>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</si>
  <si>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</si>
  <si>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</si>
  <si>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</si>
  <si>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</si>
  <si>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</si>
  <si>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</si>
  <si>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</si>
  <si>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</si>
  <si>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</si>
  <si>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</si>
  <si>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</si>
  <si>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</si>
  <si>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</si>
  <si>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</si>
  <si>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</si>
  <si>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</si>
  <si>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</si>
  <si>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</si>
  <si>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</si>
  <si>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</si>
  <si>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</si>
  <si>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</si>
  <si>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</si>
  <si>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</si>
  <si>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</si>
  <si>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</si>
  <si>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</si>
  <si>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</si>
  <si>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</si>
  <si>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</si>
  <si>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</si>
  <si>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</si>
  <si>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</si>
  <si>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</si>
  <si>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</si>
  <si>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</si>
  <si>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</si>
  <si>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</si>
  <si>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</si>
  <si>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</si>
  <si>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</si>
  <si>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</si>
  <si>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</si>
  <si>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</si>
  <si>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</si>
  <si>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</si>
  <si>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</si>
  <si>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</si>
  <si>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</si>
  <si>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</si>
  <si>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</si>
  <si>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</si>
  <si>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</si>
  <si>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</si>
  <si>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</si>
  <si>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</si>
  <si>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</si>
  <si>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</si>
  <si>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</si>
  <si>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</si>
  <si>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</si>
  <si>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</si>
  <si>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</si>
  <si>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</si>
  <si>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</si>
  <si>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</si>
  <si>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</si>
  <si>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</si>
  <si>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</si>
  <si>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</si>
  <si>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</si>
  <si>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</si>
  <si>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</si>
  <si>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</si>
  <si>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</si>
  <si>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</si>
  <si>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</si>
  <si>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</si>
  <si>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</si>
  <si>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</si>
  <si>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</si>
  <si>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</si>
  <si>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</si>
  <si>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</si>
  <si>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</si>
  <si>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</si>
  <si>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</si>
  <si>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</si>
  <si>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</si>
  <si>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</si>
  <si>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</si>
  <si>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</si>
  <si>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</si>
  <si>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</si>
  <si>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</si>
  <si>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</si>
  <si>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</si>
  <si>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</si>
  <si>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</si>
  <si>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</si>
  <si>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</si>
  <si>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</si>
  <si>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</si>
  <si>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</si>
  <si>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</si>
  <si>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</si>
  <si>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</si>
  <si>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</si>
  <si>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</si>
  <si>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</si>
  <si>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</si>
  <si>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</si>
  <si>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</si>
  <si>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</si>
  <si>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</si>
  <si>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</si>
  <si>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</si>
  <si>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</si>
  <si>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</si>
  <si>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</si>
  <si>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</si>
  <si>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</si>
  <si>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</si>
  <si>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</si>
  <si>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</si>
  <si>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</si>
  <si>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</si>
  <si>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</si>
  <si>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</si>
  <si>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</si>
  <si>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</si>
  <si>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</si>
  <si>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</si>
  <si>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</si>
  <si>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</si>
  <si>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</si>
  <si>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</si>
  <si>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</si>
  <si>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</si>
  <si>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</si>
  <si>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</si>
  <si>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</si>
  <si>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</si>
  <si>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</si>
  <si>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</si>
  <si>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</si>
  <si>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</si>
  <si>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</si>
  <si>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</si>
  <si>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</si>
  <si>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</si>
  <si>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</si>
  <si>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</si>
  <si>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</si>
  <si>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</si>
  <si>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</si>
  <si>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</si>
  <si>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</si>
  <si>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</si>
  <si>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</si>
  <si>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</si>
  <si>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</si>
  <si>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</si>
  <si>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</si>
  <si>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</si>
  <si>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</si>
  <si>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</si>
  <si>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</si>
  <si>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</si>
  <si>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</si>
  <si>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</si>
  <si>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</si>
  <si>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</si>
  <si>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</si>
  <si>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</si>
  <si>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</si>
  <si>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</si>
  <si>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</si>
  <si>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</si>
  <si>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</si>
  <si>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</si>
  <si>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</si>
  <si>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</si>
  <si>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</si>
  <si>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</si>
  <si>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</si>
  <si>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</si>
  <si>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</si>
  <si>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</si>
  <si>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</si>
  <si>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</si>
  <si>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</si>
  <si>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</si>
  <si>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</si>
  <si>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</si>
  <si>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</si>
  <si>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</si>
  <si>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</si>
  <si>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</si>
  <si>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</si>
  <si>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</si>
  <si>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</si>
  <si>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</si>
  <si>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</si>
  <si>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</si>
  <si>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</si>
  <si>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</si>
  <si>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</si>
  <si>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</si>
  <si>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</si>
  <si>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</si>
  <si>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</si>
  <si>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</si>
  <si>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</si>
  <si>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</si>
  <si>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</si>
  <si>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</si>
  <si>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</si>
  <si>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</si>
  <si>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</si>
  <si>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</si>
  <si>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</si>
  <si>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</si>
  <si>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</si>
  <si>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</si>
  <si>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</si>
  <si>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</si>
  <si>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</si>
  <si>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</si>
  <si>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</si>
  <si>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</si>
  <si>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</si>
  <si>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</si>
  <si>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</si>
  <si>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</si>
  <si>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</si>
  <si>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</si>
  <si>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</si>
  <si>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</si>
  <si>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</si>
  <si>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</si>
  <si>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</si>
  <si>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</si>
  <si>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</si>
  <si>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</si>
  <si>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</si>
  <si>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</si>
  <si>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</si>
  <si>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</si>
  <si>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</si>
  <si>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</si>
  <si>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</si>
  <si>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</si>
  <si>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</si>
  <si>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</si>
  <si>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</si>
  <si>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</si>
  <si>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</si>
  <si>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</si>
  <si>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</si>
  <si>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</si>
  <si>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</si>
  <si>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</si>
  <si>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</si>
  <si>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</si>
  <si>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</si>
  <si>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</si>
  <si>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</si>
  <si>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</si>
  <si>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</si>
  <si>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</si>
  <si>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</si>
  <si>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</si>
  <si>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</si>
  <si>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</si>
  <si>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</si>
  <si>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</si>
  <si>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</si>
  <si>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</si>
  <si>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</si>
  <si>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</si>
  <si>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</si>
  <si>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</si>
  <si>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</si>
  <si>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</si>
  <si>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</si>
  <si>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</si>
  <si>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</si>
  <si>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</si>
  <si>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</si>
  <si>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</si>
  <si>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</si>
  <si>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</si>
  <si>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</si>
  <si>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</si>
  <si>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</si>
  <si>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</si>
  <si>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</si>
  <si>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</si>
  <si>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</si>
  <si>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</si>
  <si>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</si>
  <si>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</si>
  <si>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</si>
  <si>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</si>
  <si>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</si>
  <si>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</si>
  <si>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</si>
  <si>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</si>
  <si>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</si>
  <si>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</si>
  <si>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</si>
  <si>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</si>
  <si>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</si>
  <si>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</si>
  <si>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</si>
  <si>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</si>
  <si>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</si>
  <si>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</si>
  <si>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</si>
  <si>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</si>
  <si>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</si>
  <si>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</si>
  <si>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</si>
  <si>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</si>
  <si>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</si>
  <si>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</si>
  <si>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</si>
  <si>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</si>
  <si>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</si>
  <si>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</si>
  <si>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</si>
  <si>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</si>
  <si>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</si>
  <si>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</si>
  <si>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</si>
  <si>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</si>
  <si>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</si>
  <si>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</si>
  <si>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</si>
  <si>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</si>
  <si>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</si>
  <si>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</si>
  <si>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</si>
  <si>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</si>
  <si>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</si>
  <si>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</si>
  <si>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</si>
  <si>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</si>
  <si>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</si>
  <si>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</si>
  <si>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</si>
  <si>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</si>
  <si>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</si>
  <si>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</si>
  <si>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</si>
  <si>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</si>
  <si>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</si>
  <si>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</si>
  <si>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</si>
  <si>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</si>
  <si>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</si>
  <si>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</si>
  <si>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</si>
  <si>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</si>
  <si>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</si>
  <si>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</si>
  <si>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</si>
  <si>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</si>
  <si>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</si>
  <si>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</si>
  <si>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</si>
  <si>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</si>
  <si>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</si>
  <si>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</si>
  <si>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</si>
  <si>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</si>
  <si>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</si>
  <si>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</si>
  <si>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</si>
  <si>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</si>
  <si>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</si>
  <si>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</si>
  <si>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</si>
  <si>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</si>
  <si>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</si>
  <si>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</si>
  <si>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</si>
  <si>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</si>
  <si>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</si>
  <si>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</si>
  <si>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</si>
  <si>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</si>
  <si>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</si>
  <si>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</si>
  <si>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</si>
  <si>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</si>
  <si>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</si>
  <si>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</si>
  <si>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</si>
  <si>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</si>
  <si>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</si>
  <si>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</si>
  <si>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</si>
  <si>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</si>
  <si>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</si>
  <si>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</si>
  <si>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</si>
  <si>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</si>
  <si>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</si>
  <si>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</si>
  <si>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</si>
  <si>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</si>
  <si>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</si>
  <si>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</si>
  <si>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</si>
  <si>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</si>
  <si>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</si>
  <si>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</si>
  <si>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</si>
  <si>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</si>
  <si>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</si>
  <si>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</si>
  <si>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</si>
  <si>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</si>
  <si>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</si>
  <si>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</si>
  <si>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</si>
  <si>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</si>
  <si>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</si>
  <si>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</si>
  <si>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</si>
  <si>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</si>
  <si>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</si>
  <si>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</si>
  <si>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</si>
  <si>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</si>
  <si>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</si>
  <si>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</si>
  <si>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</si>
  <si>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</si>
  <si>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</si>
  <si>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</si>
  <si>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</si>
  <si>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</si>
  <si>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</si>
  <si>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</si>
  <si>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</si>
  <si>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</si>
  <si>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</si>
  <si>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</si>
  <si>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</si>
  <si>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</si>
  <si>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</si>
  <si>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</si>
  <si>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</si>
  <si>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</si>
  <si>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</si>
  <si>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</si>
  <si>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</si>
  <si>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</si>
  <si>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</si>
  <si>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</si>
  <si>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</si>
  <si>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</si>
  <si>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</si>
  <si>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</si>
  <si>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</si>
  <si>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</si>
  <si>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</si>
  <si>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</si>
  <si>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</si>
  <si>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</si>
  <si>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</si>
  <si>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</si>
  <si>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</si>
  <si>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</si>
  <si>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</si>
  <si>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</si>
  <si>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</si>
  <si>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</si>
  <si>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</si>
  <si>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</si>
  <si>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</si>
  <si>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</si>
  <si>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</si>
  <si>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</si>
  <si>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</si>
  <si>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</si>
  <si>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</si>
  <si>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</si>
  <si>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</si>
  <si>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</si>
  <si>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</si>
  <si>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</si>
  <si>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</si>
  <si>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</si>
  <si>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</si>
  <si>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</si>
  <si>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</si>
  <si>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</si>
  <si>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</si>
  <si>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</si>
  <si>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</si>
  <si>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</si>
  <si>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</si>
  <si>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</si>
  <si>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</si>
  <si>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</si>
  <si>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</si>
  <si>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</si>
  <si>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</si>
  <si>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</si>
  <si>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</si>
  <si>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</si>
  <si>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</si>
  <si>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</si>
  <si>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</si>
  <si>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</si>
  <si>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</si>
  <si>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</si>
  <si>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</si>
  <si>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</si>
  <si>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</si>
  <si>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</si>
  <si>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</si>
  <si>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</si>
  <si>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</si>
  <si>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</si>
  <si>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</si>
  <si>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</si>
  <si>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</si>
  <si>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</si>
  <si>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</si>
  <si>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</si>
  <si>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</si>
  <si>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</si>
  <si>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</si>
  <si>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</si>
  <si>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</si>
  <si>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</si>
  <si>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</si>
  <si>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</si>
  <si>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</si>
  <si>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</si>
  <si>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</si>
  <si>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</si>
  <si>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</si>
  <si>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</si>
  <si>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</si>
  <si>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</si>
  <si>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</si>
  <si>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</si>
  <si>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</si>
  <si>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</si>
  <si>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</si>
  <si>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</si>
  <si>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</si>
  <si>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</si>
  <si>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</si>
  <si>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</si>
  <si>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</si>
  <si>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</si>
  <si>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</si>
  <si>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</si>
  <si>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</si>
  <si>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</si>
  <si>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</si>
  <si>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</si>
  <si>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</si>
  <si>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</si>
  <si>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</si>
  <si>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</si>
  <si>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</si>
  <si>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</si>
  <si>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</si>
  <si>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</si>
  <si>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</si>
  <si>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</si>
  <si>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</si>
  <si>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</si>
  <si>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</si>
  <si>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</si>
  <si>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</si>
  <si>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</si>
  <si>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</si>
  <si>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</si>
  <si>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</si>
  <si>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</si>
  <si>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</si>
  <si>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</si>
  <si>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</si>
  <si>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</si>
  <si>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</si>
  <si>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</si>
  <si>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</si>
  <si>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</si>
  <si>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</si>
  <si>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</si>
  <si>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</si>
  <si>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</si>
  <si>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</si>
  <si>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</si>
  <si>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</si>
  <si>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</si>
  <si>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</si>
  <si>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</si>
  <si>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</si>
  <si>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</si>
  <si>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</si>
  <si>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</si>
  <si>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</si>
  <si>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</si>
  <si>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</si>
  <si>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</si>
  <si>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</si>
  <si>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</si>
  <si>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</si>
  <si>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</si>
  <si>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</si>
  <si>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</si>
  <si>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</si>
  <si>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</si>
  <si>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</si>
  <si>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</si>
  <si>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</si>
  <si>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</si>
  <si>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</si>
  <si>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</si>
  <si>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</si>
  <si>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</si>
  <si>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</si>
  <si>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</si>
  <si>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</si>
  <si>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</si>
  <si>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</si>
  <si>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</si>
  <si>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</si>
  <si>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</si>
  <si>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</si>
  <si>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</si>
  <si>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</si>
  <si>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</si>
  <si>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</si>
  <si>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</si>
  <si>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</si>
  <si>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</si>
  <si>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</si>
  <si>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</si>
  <si>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</si>
  <si>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</si>
  <si>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</si>
  <si>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</si>
  <si>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</si>
  <si>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</si>
  <si>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</si>
  <si>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</si>
  <si>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</si>
  <si>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</si>
  <si>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</si>
  <si>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</si>
  <si>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</si>
  <si>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</si>
  <si>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</si>
  <si>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</si>
  <si>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</si>
  <si>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</si>
  <si>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</si>
  <si>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</si>
  <si>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</si>
  <si>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</si>
  <si>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</si>
  <si>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</si>
  <si>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</si>
  <si>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</si>
  <si>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</si>
  <si>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</si>
  <si>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</si>
  <si>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</si>
  <si>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</si>
  <si>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</si>
  <si>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</si>
  <si>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</si>
  <si>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</si>
  <si>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</si>
  <si>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</si>
  <si>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</si>
  <si>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</si>
  <si>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</si>
  <si>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</si>
  <si>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</si>
  <si>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</si>
  <si>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</si>
  <si>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</si>
  <si>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</si>
  <si>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</si>
  <si>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</si>
  <si>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</si>
  <si>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</si>
  <si>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</si>
  <si>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</si>
  <si>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</si>
  <si>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</si>
  <si>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</si>
  <si>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</si>
  <si>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</si>
  <si>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</si>
  <si>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</si>
  <si>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</si>
  <si>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</si>
  <si>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</si>
  <si>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</si>
  <si>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</si>
  <si>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</si>
  <si>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</si>
  <si>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</si>
  <si>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</si>
  <si>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</si>
  <si>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</si>
  <si>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</si>
  <si>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</si>
  <si>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</si>
  <si>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</si>
  <si>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</si>
  <si>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</si>
  <si>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</si>
  <si>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</si>
  <si>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</si>
  <si>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</si>
  <si>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</si>
  <si>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</si>
  <si>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</si>
  <si>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</si>
  <si>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</si>
  <si>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</si>
  <si>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</si>
  <si>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</si>
  <si>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</si>
  <si>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</si>
  <si>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</si>
  <si>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</si>
  <si>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</si>
  <si>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</si>
  <si>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</si>
  <si>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</si>
  <si>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</si>
  <si>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</si>
  <si>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</si>
  <si>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</si>
  <si>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</si>
  <si>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</si>
  <si>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</si>
  <si>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</si>
  <si>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</si>
  <si>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</si>
  <si>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</si>
  <si>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</si>
  <si>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</si>
  <si>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</si>
  <si>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</si>
  <si>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</si>
  <si>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</si>
  <si>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</si>
  <si>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</si>
  <si>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</si>
  <si>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</si>
  <si>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</si>
  <si>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</si>
  <si>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</si>
  <si>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</si>
  <si>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</si>
  <si>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</si>
  <si>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</si>
  <si>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</si>
  <si>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</si>
  <si>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</si>
  <si>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</si>
  <si>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</si>
  <si>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</si>
  <si>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</si>
  <si>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</si>
  <si>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</si>
  <si>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</si>
  <si>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</si>
  <si>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</si>
  <si>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</si>
  <si>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</si>
  <si>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</si>
  <si>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</si>
  <si>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</si>
  <si>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</si>
  <si>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</si>
  <si>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</si>
  <si>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</si>
  <si>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</si>
  <si>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</si>
  <si>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</si>
  <si>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</si>
  <si>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</si>
  <si>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</si>
  <si>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</si>
  <si>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</si>
  <si>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</si>
  <si>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</si>
  <si>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</si>
  <si>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</si>
  <si>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</si>
  <si>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</si>
  <si>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</si>
  <si>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</si>
  <si>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</si>
  <si>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</si>
  <si>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</si>
  <si>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</si>
  <si>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</si>
  <si>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</si>
  <si>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</si>
  <si>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</si>
  <si>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</si>
  <si>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</si>
  <si>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</si>
  <si>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</si>
  <si>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</si>
  <si>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</si>
  <si>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</si>
  <si>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</si>
  <si>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</si>
  <si>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</si>
  <si>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</si>
  <si>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</si>
  <si>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</si>
  <si>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</si>
  <si>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</si>
  <si>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</si>
  <si>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</si>
  <si>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</si>
  <si>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</si>
  <si>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</si>
  <si>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</si>
  <si>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</si>
  <si>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</si>
  <si>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</si>
  <si>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</si>
  <si>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</si>
  <si>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</si>
  <si>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</si>
  <si>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</si>
  <si>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</si>
  <si>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</si>
  <si>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</si>
  <si>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</si>
  <si>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</si>
  <si>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</si>
  <si>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</si>
  <si>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</si>
  <si>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</si>
  <si>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</si>
  <si>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</si>
  <si>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</si>
  <si>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</si>
  <si>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</si>
  <si>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</si>
  <si>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</si>
  <si>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</si>
  <si>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</si>
  <si>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</si>
  <si>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</si>
  <si>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</si>
  <si>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</si>
  <si>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</si>
  <si>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</si>
  <si>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</si>
  <si>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</si>
  <si>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</si>
  <si>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</si>
  <si>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</si>
  <si>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</si>
  <si>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</si>
  <si>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</si>
  <si>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</si>
  <si>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</si>
  <si>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</si>
  <si>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</si>
  <si>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</si>
  <si>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</si>
  <si>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</si>
  <si>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</si>
  <si>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</si>
  <si>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</si>
  <si>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</si>
  <si>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</si>
  <si>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</si>
  <si>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</si>
  <si>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</si>
  <si>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</si>
  <si>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</si>
  <si>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</si>
  <si>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</si>
  <si>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</si>
  <si>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</si>
  <si>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</si>
  <si>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</si>
  <si>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</si>
  <si>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</si>
  <si>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</si>
  <si>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</si>
  <si>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</si>
  <si>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</si>
  <si>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</si>
  <si>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</si>
  <si>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</si>
  <si>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</si>
  <si>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</si>
  <si>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</si>
  <si>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</si>
  <si>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</si>
  <si>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</si>
  <si>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</si>
  <si>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</si>
  <si>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</si>
  <si>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</si>
  <si>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</si>
  <si>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</si>
  <si>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</si>
  <si>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</si>
  <si>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</si>
  <si>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</si>
  <si>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</si>
  <si>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</si>
  <si>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</si>
  <si>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</si>
  <si>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</si>
  <si>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</si>
  <si>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</si>
  <si>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</si>
  <si>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</si>
  <si>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</si>
  <si>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</si>
  <si>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</si>
  <si>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</si>
  <si>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</si>
  <si>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</si>
  <si>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</si>
  <si>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</si>
  <si>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</si>
  <si>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</si>
  <si>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</si>
  <si>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</si>
  <si>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</si>
  <si>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</si>
  <si>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</si>
  <si>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</si>
  <si>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</si>
  <si>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</si>
  <si>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</si>
  <si>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</si>
  <si>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</si>
  <si>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</si>
  <si>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</si>
  <si>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</si>
  <si>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</si>
  <si>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</si>
  <si>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</si>
  <si>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</si>
  <si>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</si>
  <si>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</si>
  <si>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</si>
  <si>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</si>
  <si>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</si>
  <si>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</si>
  <si>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</si>
  <si>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</si>
  <si>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</si>
  <si>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</si>
  <si>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</si>
  <si>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</si>
  <si>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</si>
  <si>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</si>
  <si>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</si>
  <si>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</si>
  <si>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</si>
  <si>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</si>
  <si>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</si>
  <si>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</si>
  <si>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</si>
  <si>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</si>
  <si>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</si>
  <si>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</si>
  <si>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</si>
  <si>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</si>
  <si>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</si>
  <si>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</si>
  <si>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</si>
  <si>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</si>
  <si>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</si>
  <si>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</si>
  <si>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</si>
  <si>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</si>
  <si>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</si>
  <si>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</si>
  <si>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</si>
  <si>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</si>
  <si>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</si>
  <si>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</si>
  <si>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</si>
  <si>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</si>
  <si>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</si>
  <si>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</si>
  <si>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</si>
  <si>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</si>
  <si>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</si>
  <si>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</si>
  <si>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</si>
  <si>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</si>
  <si>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</si>
  <si>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</si>
  <si>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</si>
  <si>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</si>
  <si>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</si>
  <si>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</si>
  <si>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</si>
  <si>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</si>
  <si>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</si>
  <si>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</si>
  <si>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</si>
  <si>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</si>
  <si>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</si>
  <si>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</si>
  <si>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</si>
  <si>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</si>
  <si>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</si>
  <si>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</si>
  <si>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</si>
  <si>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</si>
  <si>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</si>
  <si>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</si>
  <si>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</si>
  <si>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</si>
  <si>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</si>
  <si>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</si>
  <si>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</si>
  <si>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</si>
  <si>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</si>
  <si>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</si>
  <si>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</si>
  <si>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</si>
  <si>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</si>
  <si>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</si>
  <si>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</si>
  <si>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</si>
  <si>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</si>
  <si>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</si>
  <si>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</si>
  <si>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</si>
  <si>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</si>
  <si>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</si>
  <si>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</si>
  <si>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</si>
  <si>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</si>
  <si>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</si>
  <si>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</si>
  <si>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</si>
  <si>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</si>
  <si>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</si>
  <si>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</si>
  <si>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</si>
  <si>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</si>
  <si>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</si>
  <si>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</si>
  <si>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</si>
  <si>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</si>
  <si>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</si>
  <si>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</si>
  <si>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</si>
  <si>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</si>
  <si>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</si>
  <si>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</si>
  <si>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</si>
  <si>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</si>
  <si>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</si>
  <si>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</si>
  <si>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</si>
  <si>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</si>
  <si>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</si>
  <si>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</si>
  <si>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</si>
  <si>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</si>
  <si>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</si>
  <si>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</si>
  <si>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</si>
  <si>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</si>
  <si>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</si>
  <si>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</si>
  <si>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</si>
  <si>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</si>
  <si>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</si>
  <si>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</si>
  <si>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</si>
  <si>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</si>
  <si>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</si>
  <si>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</si>
  <si>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</si>
  <si>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</si>
  <si>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</si>
  <si>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</si>
  <si>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</si>
  <si>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</si>
  <si>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</si>
  <si>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</si>
  <si>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</si>
  <si>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</si>
  <si>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</si>
  <si>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</si>
  <si>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</si>
  <si>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</si>
  <si>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</si>
  <si>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</si>
  <si>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</si>
  <si>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</si>
  <si>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</si>
  <si>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</si>
  <si>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</si>
  <si>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</si>
  <si>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</si>
  <si>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</si>
  <si>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</si>
  <si>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</si>
  <si>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</si>
  <si>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</si>
  <si>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</si>
  <si>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</si>
  <si>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</si>
  <si>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</si>
  <si>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</si>
  <si>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</si>
  <si>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</si>
  <si>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</si>
  <si>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</si>
  <si>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</si>
  <si>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</si>
  <si>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</si>
  <si>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</si>
  <si>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</si>
  <si>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</si>
  <si>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</si>
  <si>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</si>
  <si>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</si>
  <si>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</si>
  <si>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</si>
  <si>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</si>
  <si>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</si>
  <si>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</si>
  <si>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</si>
  <si>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</si>
  <si>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</si>
  <si>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</si>
  <si>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</si>
  <si>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</si>
  <si>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</si>
  <si>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</si>
  <si>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</si>
  <si>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</si>
  <si>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</si>
  <si>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</si>
  <si>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</si>
  <si>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</si>
  <si>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</si>
  <si>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</si>
  <si>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</si>
  <si>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</si>
  <si>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</si>
  <si>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</si>
  <si>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</si>
  <si>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</si>
  <si>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</si>
  <si>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</si>
  <si>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</si>
  <si>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</si>
  <si>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</si>
  <si>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</si>
  <si>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</si>
  <si>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</si>
  <si>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</si>
  <si>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</si>
  <si>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</si>
  <si>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</si>
  <si>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</si>
  <si>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</si>
  <si>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</si>
  <si>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</si>
  <si>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</si>
  <si>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</si>
  <si>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</si>
  <si>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</si>
  <si>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</si>
  <si>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</si>
  <si>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</si>
  <si>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</si>
  <si>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</si>
  <si>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</si>
  <si>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</si>
  <si>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</si>
  <si>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</si>
  <si>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</si>
  <si>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</si>
  <si>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</si>
  <si>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</si>
  <si>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</si>
  <si>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</si>
  <si>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</si>
  <si>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</si>
  <si>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</si>
  <si>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</si>
  <si>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</si>
  <si>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</si>
  <si>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</si>
  <si>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</si>
  <si>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</si>
  <si>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</si>
  <si>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</si>
  <si>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</si>
  <si>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</si>
  <si>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</si>
  <si>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</si>
  <si>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</si>
  <si>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</si>
  <si>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</si>
  <si>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</si>
  <si>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</si>
  <si>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</si>
  <si>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</si>
  <si>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</si>
  <si>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</si>
  <si>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</si>
  <si>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</si>
  <si>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</si>
  <si>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</si>
  <si>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</si>
  <si>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</si>
  <si>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</si>
  <si>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</si>
  <si>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</si>
  <si>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</si>
  <si>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</si>
  <si>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</si>
  <si>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</si>
  <si>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</si>
  <si>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</si>
  <si>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</si>
  <si>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</si>
  <si>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</si>
  <si>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</si>
  <si>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</si>
  <si>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</si>
  <si>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</si>
  <si>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</si>
  <si>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</si>
  <si>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</si>
  <si>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</si>
  <si>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</si>
  <si>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</si>
  <si>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</si>
  <si>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</si>
  <si>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</si>
  <si>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</si>
  <si>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</si>
  <si>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</si>
  <si>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</si>
  <si>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</si>
  <si>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</si>
  <si>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</si>
  <si>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</si>
  <si>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</si>
  <si>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</si>
  <si>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</si>
  <si>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</si>
  <si>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</si>
  <si>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</si>
  <si>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</si>
  <si>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</si>
  <si>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</si>
  <si>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</si>
  <si>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</si>
  <si>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</si>
  <si>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</si>
  <si>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</si>
  <si>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</si>
  <si>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</si>
  <si>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</si>
  <si>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</si>
  <si>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</si>
  <si>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</si>
  <si>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</si>
  <si>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</si>
  <si>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</si>
  <si>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</si>
  <si>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</si>
  <si>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</si>
  <si>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</si>
  <si>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</si>
  <si>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</si>
  <si>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</si>
  <si>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</si>
  <si>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</si>
  <si>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</si>
  <si>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</si>
  <si>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</si>
  <si>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</si>
  <si>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</si>
  <si>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</si>
  <si>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</si>
  <si>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</si>
  <si>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</si>
  <si>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</si>
  <si>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</si>
  <si>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</si>
  <si>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</si>
  <si>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</si>
  <si>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</si>
  <si>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</si>
  <si>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</si>
  <si>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</si>
  <si>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</si>
  <si>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</si>
  <si>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</si>
  <si>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</si>
  <si>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</si>
  <si>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</si>
  <si>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</si>
  <si>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</si>
  <si>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</si>
  <si>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</si>
  <si>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</si>
  <si>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</si>
  <si>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</si>
  <si>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</si>
  <si>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</si>
  <si>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</si>
  <si>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</si>
  <si>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</si>
  <si>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</si>
  <si>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</si>
  <si>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</si>
  <si>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</si>
  <si>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</si>
  <si>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</si>
  <si>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</si>
  <si>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</si>
  <si>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</si>
  <si>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</si>
  <si>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</si>
  <si>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</si>
  <si>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</si>
  <si>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</si>
  <si>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</si>
  <si>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</si>
  <si>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</si>
  <si>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</si>
  <si>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</si>
  <si>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</si>
  <si>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</si>
  <si>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</si>
  <si>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</si>
  <si>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</si>
  <si>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</si>
  <si>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</si>
  <si>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</si>
  <si>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</si>
  <si>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</si>
  <si>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</si>
  <si>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</si>
  <si>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</si>
  <si>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</si>
  <si>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</si>
  <si>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</si>
  <si>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</si>
  <si>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</si>
  <si>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</si>
  <si>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</si>
  <si>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</si>
  <si>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</si>
  <si>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</si>
  <si>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</si>
  <si>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</si>
  <si>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</si>
  <si>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</si>
  <si>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</si>
  <si>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</si>
  <si>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</si>
  <si>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</si>
  <si>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</si>
  <si>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</si>
  <si>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</si>
  <si>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</si>
  <si>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</si>
  <si>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</si>
  <si>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</si>
  <si>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</si>
  <si>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</si>
  <si>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</si>
  <si>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</si>
  <si>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</si>
  <si>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</si>
  <si>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</si>
  <si>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</si>
  <si>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</si>
  <si>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</si>
  <si>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</si>
  <si>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</si>
  <si>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</si>
  <si>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</si>
  <si>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</si>
  <si>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</si>
  <si>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</si>
  <si>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</si>
  <si>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</si>
  <si>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</si>
  <si>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</si>
  <si>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</si>
  <si>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</si>
  <si>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</si>
  <si>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</si>
  <si>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</si>
  <si>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</si>
  <si>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</si>
  <si>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</si>
  <si>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</si>
  <si>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</si>
  <si>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</si>
  <si>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</si>
  <si>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</si>
  <si>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</si>
  <si>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</si>
  <si>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</si>
  <si>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</si>
  <si>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</si>
  <si>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</si>
  <si>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</si>
  <si>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</si>
  <si>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</si>
  <si>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</si>
  <si>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</si>
  <si>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</si>
  <si>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</si>
  <si>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</si>
  <si>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</si>
  <si>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</si>
  <si>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</si>
  <si>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</si>
  <si>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</si>
  <si>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</si>
  <si>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</si>
  <si>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</si>
  <si>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</si>
  <si>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</si>
  <si>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</si>
  <si>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</si>
  <si>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</si>
  <si>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</si>
  <si>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</si>
  <si>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</si>
  <si>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</si>
  <si>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</si>
  <si>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</si>
  <si>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</si>
  <si>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</si>
  <si>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</si>
  <si>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</si>
  <si>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</si>
  <si>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</si>
  <si>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</si>
  <si>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</si>
  <si>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</si>
  <si>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</si>
  <si>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</si>
  <si>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</si>
  <si>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</si>
  <si>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</si>
  <si>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</si>
  <si>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</si>
  <si>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</si>
  <si>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</si>
  <si>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</si>
  <si>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</si>
  <si>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</si>
  <si>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</si>
  <si>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</si>
  <si>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</si>
  <si>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</si>
  <si>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</si>
  <si>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</si>
  <si>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</si>
  <si>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</si>
  <si>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</si>
  <si>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</si>
  <si>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</si>
  <si>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</si>
  <si>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</si>
  <si>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</si>
  <si>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</si>
  <si>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</si>
  <si>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</si>
  <si>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</si>
  <si>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</si>
  <si>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</si>
  <si>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</si>
  <si>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</si>
  <si>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</si>
  <si>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</si>
  <si>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</si>
  <si>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</si>
  <si>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</si>
  <si>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</si>
  <si>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</si>
  <si>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</si>
  <si>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</si>
  <si>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</si>
  <si>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</si>
  <si>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</si>
  <si>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</si>
  <si>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</si>
  <si>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</si>
  <si>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</si>
  <si>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</si>
  <si>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</si>
  <si>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</si>
  <si>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</si>
  <si>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</si>
  <si>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</si>
  <si>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</si>
  <si>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</si>
  <si>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</si>
  <si>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</si>
  <si>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</si>
  <si>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</si>
  <si>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</si>
  <si>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</si>
  <si>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</si>
  <si>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</si>
  <si>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</si>
  <si>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</si>
  <si>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</si>
  <si>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</si>
  <si>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</si>
  <si>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</si>
  <si>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</si>
  <si>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</si>
  <si>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</si>
  <si>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</si>
  <si>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</si>
  <si>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</si>
  <si>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</si>
  <si>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</si>
  <si>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</si>
  <si>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</si>
  <si>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</si>
  <si>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</si>
  <si>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</si>
  <si>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</si>
  <si>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</si>
  <si>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</si>
  <si>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</si>
  <si>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</si>
  <si>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</si>
  <si>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</si>
  <si>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</si>
  <si>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</si>
  <si>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</si>
  <si>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</si>
  <si>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</si>
  <si>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</si>
  <si>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</si>
  <si>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</si>
  <si>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</si>
  <si>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</si>
  <si>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</si>
  <si>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</si>
  <si>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</si>
  <si>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</si>
  <si>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</si>
  <si>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</si>
  <si>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</si>
  <si>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</si>
  <si>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</si>
  <si>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</si>
  <si>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</si>
  <si>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</si>
  <si>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</si>
  <si>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</si>
  <si>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</si>
  <si>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</si>
  <si>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</si>
  <si>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</si>
  <si>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</si>
  <si>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</si>
  <si>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</si>
  <si>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</si>
  <si>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</si>
  <si>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</si>
  <si>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</si>
  <si>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</si>
  <si>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</si>
  <si>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</si>
  <si>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</si>
  <si>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</si>
  <si>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</si>
  <si>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</si>
  <si>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</si>
  <si>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</si>
  <si>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</si>
  <si>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</si>
  <si>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</si>
  <si>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</si>
  <si>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</si>
  <si>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</si>
  <si>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</si>
  <si>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</si>
  <si>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</si>
  <si>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</si>
  <si>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</si>
  <si>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</si>
  <si>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</si>
  <si>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</si>
  <si>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</si>
  <si>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</si>
  <si>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</si>
  <si>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</si>
  <si>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</si>
  <si>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</si>
  <si>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</si>
  <si>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</si>
  <si>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</si>
  <si>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</si>
  <si>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</si>
  <si>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</si>
  <si>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</si>
  <si>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</si>
  <si>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</si>
  <si>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</si>
  <si>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</si>
  <si>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</si>
  <si>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</si>
  <si>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</si>
  <si>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</si>
  <si>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</si>
  <si>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</si>
  <si>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</si>
  <si>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</si>
  <si>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</si>
  <si>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</si>
  <si>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</si>
  <si>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</si>
  <si>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</si>
  <si>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</si>
  <si>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</si>
  <si>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</si>
  <si>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</si>
  <si>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</si>
  <si>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</si>
  <si>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</si>
  <si>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</si>
  <si>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</si>
  <si>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</si>
  <si>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</si>
  <si>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</si>
  <si>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</si>
  <si>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</si>
  <si>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</si>
  <si>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</si>
  <si>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</si>
  <si>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</si>
  <si>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</si>
  <si>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</si>
  <si>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</si>
  <si>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</si>
  <si>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</si>
  <si>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</si>
  <si>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</si>
  <si>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</si>
  <si>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</si>
  <si>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</si>
  <si>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</si>
  <si>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</si>
  <si>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</si>
  <si>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</si>
  <si>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</si>
  <si>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</si>
  <si>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</si>
  <si>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</si>
  <si>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</si>
  <si>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</si>
  <si>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</si>
  <si>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</si>
  <si>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</si>
  <si>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</si>
  <si>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</si>
  <si>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</si>
  <si>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</si>
  <si>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</si>
  <si>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</si>
  <si>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</si>
  <si>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</si>
  <si>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</si>
  <si>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</si>
  <si>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</si>
  <si>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</si>
  <si>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</si>
  <si>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</si>
  <si>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</si>
  <si>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</si>
  <si>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</si>
  <si>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</si>
  <si>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</si>
  <si>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</si>
  <si>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</si>
  <si>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</si>
  <si>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</si>
  <si>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</si>
  <si>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</si>
  <si>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</si>
  <si>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</si>
  <si>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</si>
  <si>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</si>
  <si>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</si>
  <si>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</si>
  <si>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</si>
  <si>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</si>
  <si>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</si>
  <si>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</si>
  <si>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</si>
  <si>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</si>
  <si>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</si>
  <si>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</si>
  <si>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</si>
  <si>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</si>
  <si>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</si>
  <si>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</si>
  <si>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</si>
  <si>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</si>
  <si>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</si>
  <si>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</si>
  <si>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</si>
  <si>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</si>
  <si>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</si>
  <si>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</si>
  <si>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</si>
  <si>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</si>
  <si>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</si>
  <si>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</si>
  <si>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</si>
  <si>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</si>
  <si>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</si>
  <si>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</si>
  <si>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</si>
  <si>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</si>
  <si>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</si>
  <si>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</si>
  <si>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</si>
  <si>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</si>
  <si>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</si>
  <si>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</si>
  <si>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</si>
  <si>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</si>
  <si>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</si>
  <si>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</si>
  <si>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</si>
  <si>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</si>
  <si>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</si>
  <si>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</si>
  <si>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</si>
  <si>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</si>
  <si>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</si>
  <si>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</si>
  <si>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</si>
  <si>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</si>
  <si>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</si>
  <si>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</si>
  <si>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</si>
  <si>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</si>
  <si>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</si>
  <si>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</si>
  <si>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</si>
  <si>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</si>
  <si>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</si>
  <si>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</si>
  <si>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</si>
  <si>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</si>
  <si>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</si>
  <si>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</si>
  <si>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</si>
  <si>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</si>
  <si>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</si>
  <si>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</si>
  <si>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</si>
  <si>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</si>
  <si>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</si>
  <si>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</si>
  <si>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</si>
  <si>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</si>
  <si>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</si>
  <si>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</si>
  <si>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</si>
  <si>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</si>
  <si>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</si>
  <si>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</si>
  <si>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</si>
  <si>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</si>
  <si>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</si>
  <si>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</si>
  <si>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</si>
  <si>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</si>
  <si>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</si>
  <si>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</si>
  <si>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</si>
  <si>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</si>
  <si>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</si>
  <si>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</si>
  <si>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</si>
  <si>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</si>
  <si>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</si>
  <si>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</si>
  <si>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</si>
  <si>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</si>
  <si>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</si>
  <si>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</si>
  <si>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</si>
  <si>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</si>
  <si>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</si>
  <si>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</si>
  <si>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</si>
  <si>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</si>
  <si>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</si>
  <si>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</si>
  <si>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</si>
  <si>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</si>
  <si>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</si>
  <si>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</si>
  <si>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</si>
  <si>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</si>
  <si>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</si>
  <si>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</si>
  <si>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</si>
  <si>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</si>
  <si>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</si>
  <si>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</si>
  <si>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</si>
  <si>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</si>
  <si>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</si>
  <si>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</si>
  <si>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</si>
  <si>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</si>
  <si>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</si>
  <si>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</si>
  <si>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</si>
  <si>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</si>
  <si>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</si>
  <si>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</si>
  <si>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</si>
  <si>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</si>
  <si>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</si>
  <si>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</si>
  <si>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</si>
  <si>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</si>
  <si>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</si>
  <si>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</si>
  <si>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</si>
  <si>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</si>
  <si>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</si>
  <si>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</si>
  <si>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</si>
  <si>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</si>
  <si>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</si>
  <si>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</si>
  <si>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</si>
  <si>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</si>
  <si>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</si>
  <si>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</si>
  <si>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</si>
  <si>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</si>
  <si>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</si>
  <si>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</si>
  <si>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</si>
  <si>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</si>
  <si>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</si>
  <si>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</si>
  <si>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</si>
  <si>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</si>
  <si>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</si>
  <si>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</si>
  <si>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</si>
  <si>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</si>
  <si>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</si>
  <si>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</si>
  <si>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</si>
  <si>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</si>
  <si>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</si>
  <si>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</si>
  <si>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</si>
  <si>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</si>
  <si>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</si>
  <si>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</si>
  <si>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</si>
  <si>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</si>
  <si>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</si>
  <si>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</si>
  <si>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</si>
  <si>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</si>
  <si>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</si>
  <si>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</si>
  <si>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</si>
  <si>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</si>
  <si>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</si>
  <si>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</si>
  <si>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</si>
  <si>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</si>
  <si>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</si>
  <si>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</si>
  <si>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</si>
  <si>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</si>
  <si>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</si>
  <si>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</si>
  <si>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</si>
  <si>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</si>
  <si>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</si>
  <si>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</si>
  <si>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</si>
  <si>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</si>
  <si>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</si>
  <si>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</si>
  <si>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</si>
  <si>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</si>
  <si>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</si>
  <si>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</si>
  <si>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</si>
  <si>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</si>
  <si>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</si>
  <si>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</si>
  <si>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</si>
  <si>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</si>
  <si>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</si>
  <si>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</si>
  <si>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</si>
  <si>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</si>
  <si>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</si>
  <si>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</si>
  <si>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</si>
  <si>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</si>
  <si>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</si>
  <si>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</si>
  <si>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</si>
  <si>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</si>
  <si>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</si>
  <si>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</si>
  <si>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</si>
  <si>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</si>
  <si>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</si>
  <si>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</si>
  <si>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</si>
  <si>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</si>
  <si>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</si>
  <si>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</si>
  <si>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</si>
  <si>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</si>
  <si>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</si>
  <si>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</si>
  <si>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</si>
  <si>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</si>
  <si>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</si>
  <si>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</si>
  <si>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</si>
  <si>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</si>
  <si>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</si>
  <si>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</si>
  <si>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</si>
  <si>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</si>
  <si>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</si>
  <si>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</si>
  <si>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</si>
  <si>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</si>
  <si>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</si>
  <si>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</si>
  <si>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</si>
  <si>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</si>
  <si>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</si>
  <si>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</si>
  <si>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</si>
  <si>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</si>
  <si>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</si>
  <si>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</si>
  <si>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</si>
  <si>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</si>
  <si>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</si>
  <si>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</si>
  <si>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</si>
  <si>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</si>
  <si>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</si>
  <si>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</si>
  <si>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</si>
  <si>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</si>
  <si>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</si>
  <si>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</si>
  <si>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</si>
  <si>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</si>
  <si>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</si>
  <si>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</si>
  <si>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</si>
  <si>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</si>
  <si>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</si>
  <si>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</si>
  <si>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</si>
  <si>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</si>
  <si>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</si>
  <si>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</si>
  <si>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</si>
  <si>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</si>
  <si>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</si>
  <si>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</si>
  <si>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</si>
  <si>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</si>
  <si>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</si>
  <si>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</si>
  <si>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</si>
  <si>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</si>
  <si>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</si>
  <si>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</si>
  <si>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</si>
  <si>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</si>
  <si>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</si>
  <si>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</si>
  <si>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</si>
  <si>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</si>
  <si>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</si>
  <si>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</si>
  <si>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</si>
  <si>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</si>
  <si>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</si>
  <si>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</si>
  <si>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</si>
  <si>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</si>
  <si>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</si>
  <si>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</si>
  <si>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</si>
  <si>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</si>
  <si>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</si>
  <si>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</si>
  <si>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</si>
  <si>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</si>
  <si>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</si>
  <si>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</si>
  <si>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</si>
  <si>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</si>
  <si>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</si>
  <si>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</si>
  <si>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</si>
  <si>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</si>
  <si>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</si>
  <si>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</si>
  <si>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</si>
  <si>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</si>
  <si>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</si>
  <si>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</si>
  <si>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</si>
  <si>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</si>
  <si>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</si>
  <si>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</si>
  <si>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</si>
  <si>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</si>
  <si>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</si>
  <si>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</si>
  <si>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</si>
  <si>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</si>
  <si>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</si>
  <si>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</si>
  <si>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</si>
  <si>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</si>
  <si>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</si>
  <si>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</si>
  <si>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</si>
  <si>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</si>
  <si>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</si>
  <si>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</si>
  <si>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</si>
  <si>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</si>
  <si>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</si>
  <si>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</si>
  <si>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</si>
  <si>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</si>
  <si>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</si>
  <si>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</si>
  <si>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</si>
  <si>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</si>
  <si>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</si>
  <si>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</si>
  <si>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</si>
  <si>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</si>
  <si>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</si>
  <si>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</si>
  <si>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</si>
  <si>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</si>
  <si>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</si>
  <si>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</si>
  <si>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</si>
  <si>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</si>
  <si>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</si>
  <si>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</si>
  <si>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</si>
  <si>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</si>
  <si>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</si>
  <si>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</si>
  <si>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</si>
  <si>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</si>
  <si>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</si>
  <si>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</si>
  <si>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</si>
  <si>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</si>
  <si>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</si>
  <si>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</si>
  <si>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</si>
  <si>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</si>
  <si>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</si>
  <si>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</si>
  <si>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</si>
  <si>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</si>
  <si>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</si>
  <si>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</si>
  <si>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</si>
  <si>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</si>
  <si>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</si>
  <si>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</si>
  <si>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</si>
  <si>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</si>
  <si>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</si>
  <si>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</si>
  <si>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</si>
  <si>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</si>
  <si>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</si>
  <si>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</si>
  <si>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</si>
  <si>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</si>
  <si>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</si>
  <si>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</si>
  <si>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</si>
  <si>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</si>
  <si>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</si>
  <si>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</si>
  <si>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</si>
  <si>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</si>
  <si>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</si>
  <si>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</si>
  <si>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</si>
  <si>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</si>
  <si>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</si>
  <si>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</si>
  <si>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</si>
  <si>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</si>
  <si>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</si>
  <si>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</si>
  <si>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</si>
  <si>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</si>
  <si>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</si>
  <si>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</si>
  <si>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</si>
  <si>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</si>
  <si>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</si>
  <si>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</si>
  <si>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</si>
  <si>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</si>
  <si>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</si>
  <si>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</si>
  <si>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</si>
  <si>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</si>
  <si>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</si>
  <si>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</si>
  <si>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</si>
  <si>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</si>
  <si>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</si>
  <si>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</si>
  <si>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</si>
  <si>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</si>
  <si>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</si>
  <si>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</si>
  <si>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</si>
  <si>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</si>
  <si>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</si>
  <si>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</si>
  <si>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</si>
  <si>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</si>
  <si>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</si>
  <si>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</si>
  <si>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</si>
  <si>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</si>
  <si>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</si>
  <si>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</si>
  <si>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</si>
  <si>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</si>
  <si>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</si>
  <si>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</si>
  <si>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</si>
  <si>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</si>
  <si>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</si>
  <si>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</si>
  <si>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</si>
  <si>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</si>
  <si>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</si>
  <si>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</si>
  <si>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</si>
  <si>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</si>
  <si>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</si>
  <si>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</si>
  <si>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</si>
  <si>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</si>
  <si>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</si>
  <si>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</si>
  <si>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</si>
  <si>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</si>
  <si>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</si>
  <si>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</si>
  <si>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</si>
  <si>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</si>
  <si>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</si>
  <si>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</si>
  <si>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</si>
  <si>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</si>
  <si>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</si>
  <si>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</si>
  <si>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</si>
  <si>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</si>
  <si>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</si>
  <si>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</si>
  <si>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</si>
  <si>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</si>
  <si>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</si>
  <si>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</si>
  <si>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</si>
  <si>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</si>
  <si>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</si>
  <si>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</si>
  <si>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</si>
  <si>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</si>
  <si>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</si>
  <si>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</si>
  <si>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</si>
  <si>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</si>
  <si>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</si>
  <si>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</si>
  <si>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</si>
  <si>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</si>
  <si>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</si>
  <si>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</si>
  <si>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</si>
  <si>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</si>
  <si>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</si>
  <si>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</si>
  <si>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</si>
  <si>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</si>
  <si>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</si>
  <si>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</si>
  <si>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</si>
  <si>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</si>
  <si>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</si>
  <si>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</si>
  <si>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</si>
  <si>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</si>
  <si>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</si>
  <si>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</si>
  <si>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</si>
  <si>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</si>
  <si>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</si>
  <si>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</si>
  <si>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</si>
  <si>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</si>
  <si>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</si>
  <si>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</si>
  <si>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</si>
  <si>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</si>
  <si>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</si>
  <si>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</si>
  <si>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</si>
  <si>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</si>
  <si>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</si>
  <si>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</si>
  <si>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</si>
  <si>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</si>
  <si>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</si>
  <si>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</si>
  <si>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</si>
  <si>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</si>
  <si>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</si>
  <si>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</si>
  <si>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</si>
  <si>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</si>
  <si>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</si>
  <si>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</si>
  <si>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</si>
  <si>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</si>
  <si>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</si>
  <si>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</si>
  <si>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</si>
  <si>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</si>
  <si>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</si>
  <si>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</si>
  <si>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</si>
  <si>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</si>
  <si>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</si>
  <si>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</si>
  <si>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</si>
  <si>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</si>
  <si>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</si>
  <si>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</si>
  <si>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</si>
  <si>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</si>
  <si>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</si>
  <si>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</si>
  <si>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</si>
  <si>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</si>
  <si>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</si>
  <si>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</si>
  <si>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</si>
  <si>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</si>
  <si>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</si>
  <si>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</si>
  <si>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</si>
  <si>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</si>
  <si>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</si>
  <si>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</si>
  <si>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</si>
  <si>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</si>
  <si>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</si>
  <si>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</si>
  <si>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</si>
  <si>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</si>
  <si>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</si>
  <si>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</si>
  <si>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</si>
  <si>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</si>
  <si>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</si>
  <si>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</si>
  <si>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</si>
  <si>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</si>
  <si>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</si>
  <si>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</si>
  <si>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</si>
  <si>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</si>
  <si>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</si>
  <si>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</si>
  <si>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</si>
  <si>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</si>
  <si>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</si>
  <si>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</si>
  <si>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</si>
  <si>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</si>
  <si>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</si>
  <si>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</si>
  <si>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</si>
  <si>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</si>
  <si>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</si>
  <si>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</si>
  <si>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</si>
  <si>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</si>
  <si>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</si>
  <si>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</si>
  <si>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</si>
  <si>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</si>
  <si>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</si>
  <si>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</si>
  <si>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</si>
  <si>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</si>
  <si>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</si>
  <si>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</si>
  <si>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</si>
  <si>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</si>
  <si>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</si>
  <si>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</si>
  <si>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</si>
  <si>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</si>
  <si>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</si>
  <si>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</si>
  <si>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</si>
  <si>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</si>
  <si>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</si>
  <si>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</si>
  <si>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</si>
  <si>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</si>
  <si>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</si>
  <si>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</si>
  <si>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</si>
  <si>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</si>
  <si>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</si>
  <si>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</si>
  <si>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</si>
  <si>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</si>
  <si>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</si>
  <si>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</si>
  <si>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</si>
  <si>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</si>
  <si>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</si>
  <si>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</si>
  <si>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</si>
  <si>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</si>
  <si>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</si>
  <si>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</si>
  <si>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</si>
  <si>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</si>
  <si>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</si>
  <si>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</si>
  <si>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</si>
  <si>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</si>
  <si>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</si>
  <si>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</si>
  <si>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</si>
  <si>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</si>
  <si>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</si>
  <si>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</si>
  <si>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</si>
  <si>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</si>
  <si>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</si>
  <si>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</si>
  <si>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</si>
  <si>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</si>
  <si>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</si>
  <si>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</si>
  <si>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</si>
  <si>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</si>
  <si>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</si>
  <si>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</si>
  <si>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</si>
  <si>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</si>
  <si>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</si>
  <si>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</si>
  <si>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</si>
  <si>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</si>
  <si>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</si>
  <si>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</si>
  <si>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</si>
  <si>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</si>
  <si>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</si>
  <si>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</si>
  <si>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</si>
  <si>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</si>
  <si>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</si>
  <si>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</si>
  <si>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</si>
  <si>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</si>
  <si>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</si>
  <si>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</si>
  <si>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</si>
  <si>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</si>
  <si>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</si>
  <si>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</si>
  <si>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</si>
  <si>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</si>
  <si>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</si>
  <si>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</si>
  <si>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</si>
  <si>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</si>
  <si>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</si>
  <si>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</si>
  <si>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</si>
  <si>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</si>
  <si>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</si>
  <si>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</si>
  <si>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</si>
  <si>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</si>
  <si>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</si>
  <si>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</si>
  <si>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</si>
  <si>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</si>
  <si>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</si>
  <si>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</si>
  <si>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</si>
  <si>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</si>
  <si>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</si>
  <si>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</si>
  <si>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</si>
  <si>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</si>
  <si>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</si>
  <si>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</si>
  <si>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</si>
  <si>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</si>
  <si>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</si>
  <si>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</si>
  <si>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</si>
  <si>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</si>
  <si>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</si>
  <si>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</si>
  <si>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</si>
  <si>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</si>
  <si>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</si>
  <si>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</si>
  <si>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</si>
  <si>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</si>
  <si>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</si>
  <si>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</si>
  <si>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</si>
  <si>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</si>
  <si>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</si>
  <si>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</si>
  <si>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</si>
  <si>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</si>
  <si>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</si>
  <si>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</si>
  <si>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</si>
  <si>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</si>
  <si>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</si>
  <si>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</si>
  <si>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</si>
  <si>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</si>
  <si>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</si>
  <si>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</si>
  <si>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</si>
  <si>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</si>
  <si>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</si>
  <si>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</si>
  <si>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</si>
  <si>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</si>
  <si>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</si>
  <si>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</si>
  <si>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</si>
  <si>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</si>
  <si>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</si>
  <si>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</si>
  <si>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</si>
  <si>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</si>
  <si>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</si>
  <si>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</si>
  <si>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</si>
  <si>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</si>
  <si>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</si>
  <si>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</si>
  <si>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</si>
  <si>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</si>
  <si>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</si>
  <si>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</si>
  <si>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</si>
  <si>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</si>
  <si>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</si>
  <si>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</si>
  <si>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</si>
  <si>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</si>
  <si>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</si>
  <si>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</si>
  <si>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</si>
  <si>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</si>
  <si>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</si>
  <si>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</si>
  <si>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</si>
  <si>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</si>
  <si>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</si>
  <si>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</si>
  <si>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</si>
  <si>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</si>
  <si>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</si>
  <si>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</si>
  <si>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</si>
  <si>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</si>
  <si>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</si>
  <si>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</si>
  <si>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</si>
  <si>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</si>
  <si>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</si>
  <si>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</si>
  <si>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</si>
  <si>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</si>
  <si>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</si>
  <si>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</si>
  <si>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</si>
  <si>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</si>
  <si>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</si>
  <si>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</si>
  <si>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</si>
  <si>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</si>
  <si>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</si>
  <si>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</si>
  <si>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</si>
  <si>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</si>
  <si>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</si>
  <si>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</si>
  <si>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</si>
  <si>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</si>
  <si>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</si>
  <si>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</si>
  <si>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</si>
  <si>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</si>
  <si>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</si>
  <si>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</si>
  <si>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</si>
  <si>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</si>
  <si>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</si>
  <si>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</si>
  <si>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</si>
  <si>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</si>
  <si>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</si>
  <si>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</si>
  <si>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</si>
  <si>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</si>
  <si>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</si>
  <si>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</si>
  <si>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</si>
  <si>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</si>
  <si>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</si>
  <si>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</si>
  <si>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</si>
  <si>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</si>
  <si>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</si>
  <si>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</si>
  <si>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</si>
  <si>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</si>
  <si>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</si>
  <si>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</si>
  <si>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</si>
  <si>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</si>
  <si>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</si>
  <si>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</si>
  <si>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</si>
  <si>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</si>
  <si>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</si>
  <si>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</si>
  <si>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</si>
  <si>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</si>
  <si>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</si>
  <si>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</si>
  <si>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</si>
  <si>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</si>
  <si>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</si>
  <si>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</si>
  <si>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</si>
  <si>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</si>
  <si>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</si>
  <si>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</si>
  <si>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</si>
  <si>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</si>
  <si>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</si>
  <si>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</si>
  <si>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</si>
  <si>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</si>
  <si>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</si>
  <si>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</si>
  <si>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</si>
  <si>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</si>
  <si>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</si>
  <si>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</si>
  <si>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</si>
  <si>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</si>
  <si>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</si>
  <si>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</si>
  <si>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</si>
  <si>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</si>
  <si>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</si>
  <si>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</si>
  <si>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</si>
  <si>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</si>
  <si>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</si>
  <si>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</si>
  <si>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</si>
  <si>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</si>
  <si>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</si>
  <si>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</si>
  <si>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</si>
  <si>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</si>
  <si>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</si>
  <si>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</si>
  <si>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</si>
  <si>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</si>
  <si>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</si>
  <si>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</si>
  <si>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</si>
  <si>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</si>
  <si>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</si>
  <si>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</si>
  <si>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</si>
  <si>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</si>
  <si>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</si>
  <si>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</si>
  <si>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</si>
  <si>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</si>
  <si>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</si>
  <si>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</si>
  <si>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</si>
  <si>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</si>
  <si>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</si>
  <si>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</si>
  <si>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</si>
  <si>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</si>
  <si>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</si>
  <si>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</si>
  <si>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</si>
  <si>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</si>
  <si>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</si>
  <si>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</si>
  <si>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</si>
  <si>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</si>
  <si>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</si>
  <si>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</si>
  <si>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</si>
  <si>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</si>
  <si>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</si>
  <si>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</si>
  <si>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</si>
  <si>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</si>
  <si>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</si>
  <si>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</si>
  <si>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</si>
  <si>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</si>
  <si>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</si>
  <si>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</si>
  <si>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</si>
  <si>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</si>
  <si>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</si>
  <si>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</si>
  <si>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</si>
  <si>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</si>
  <si>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</si>
  <si>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</si>
  <si>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</si>
  <si>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</si>
  <si>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</si>
  <si>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</si>
  <si>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</si>
  <si>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</si>
  <si>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</si>
  <si>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</si>
  <si>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</si>
  <si>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</si>
  <si>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</si>
  <si>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</si>
  <si>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</si>
  <si>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</si>
  <si>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</si>
  <si>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</si>
  <si>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</si>
  <si>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</si>
  <si>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</si>
  <si>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</si>
  <si>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</si>
  <si>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</si>
  <si>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</si>
  <si>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</si>
  <si>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</si>
  <si>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</si>
  <si>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</si>
  <si>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</si>
  <si>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</si>
  <si>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</si>
  <si>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</si>
  <si>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</si>
  <si>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</si>
  <si>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</si>
  <si>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</si>
  <si>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</si>
  <si>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</si>
  <si>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</si>
  <si>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</si>
  <si>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</si>
  <si>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</si>
  <si>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</si>
  <si>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</si>
  <si>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</si>
  <si>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</si>
  <si>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</si>
  <si>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</si>
  <si>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</si>
  <si>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</si>
  <si>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</si>
  <si>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</si>
  <si>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</si>
  <si>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</si>
  <si>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</si>
  <si>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</si>
  <si>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</si>
  <si>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</si>
  <si>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</si>
  <si>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</si>
  <si>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</si>
  <si>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</si>
  <si>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</si>
  <si>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</si>
  <si>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</si>
  <si>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</si>
  <si>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</si>
  <si>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</si>
  <si>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</si>
  <si>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</si>
  <si>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</si>
  <si>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</si>
  <si>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</si>
  <si>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</si>
  <si>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</si>
  <si>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</si>
  <si>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</si>
  <si>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</si>
  <si>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</si>
  <si>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</si>
  <si>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</si>
  <si>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</si>
  <si>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</si>
  <si>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</si>
  <si>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</si>
  <si>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</si>
  <si>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</si>
  <si>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</si>
  <si>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</si>
  <si>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</si>
  <si>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</si>
  <si>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</si>
  <si>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</si>
  <si>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</si>
  <si>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</si>
  <si>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</si>
  <si>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</si>
  <si>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</si>
  <si>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</si>
  <si>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</si>
  <si>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</si>
  <si>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</si>
  <si>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</si>
  <si>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</si>
  <si>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</si>
  <si>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</si>
  <si>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</si>
  <si>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</si>
  <si>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</si>
  <si>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</si>
  <si>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</si>
  <si>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</si>
  <si>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</si>
  <si>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</si>
  <si>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</si>
  <si>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</si>
  <si>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</si>
  <si>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</si>
  <si>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</si>
  <si>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</si>
  <si>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</si>
  <si>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</si>
  <si>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</si>
  <si>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</si>
  <si>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</si>
  <si>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</si>
  <si>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</si>
  <si>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</si>
  <si>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</si>
  <si>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</si>
  <si>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</si>
  <si>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</si>
  <si>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</si>
  <si>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</si>
  <si>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</si>
  <si>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</si>
  <si>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</si>
  <si>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</si>
  <si>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</si>
  <si>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</si>
  <si>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</si>
  <si>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</si>
  <si>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</si>
  <si>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</si>
  <si>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</si>
  <si>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</si>
  <si>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</si>
  <si>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</si>
  <si>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</si>
  <si>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</si>
  <si>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</si>
  <si>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</si>
  <si>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</si>
  <si>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</si>
  <si>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</si>
  <si>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</si>
  <si>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</si>
  <si>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</si>
  <si>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</si>
  <si>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</si>
  <si>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</si>
  <si>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</si>
  <si>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</si>
  <si>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</si>
  <si>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</si>
  <si>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</si>
  <si>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</si>
  <si>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</si>
  <si>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</si>
  <si>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</si>
  <si>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</si>
  <si>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</si>
  <si>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</si>
  <si>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</si>
  <si>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</si>
  <si>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</si>
  <si>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</si>
  <si>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</si>
  <si>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</si>
  <si>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</si>
  <si>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</si>
  <si>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</si>
  <si>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</si>
  <si>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</si>
  <si>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</si>
  <si>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</si>
  <si>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</si>
  <si>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</si>
  <si>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</si>
  <si>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</si>
  <si>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</si>
  <si>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</si>
  <si>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</si>
  <si>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</si>
  <si>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</si>
  <si>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</si>
  <si>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</si>
  <si>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</si>
  <si>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</si>
  <si>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</si>
  <si>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</si>
  <si>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</si>
  <si>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</si>
  <si>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</si>
  <si>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</si>
  <si>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</si>
  <si>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</si>
  <si>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</si>
  <si>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</si>
  <si>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</si>
  <si>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</si>
  <si>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</si>
  <si>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</si>
  <si>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</si>
  <si>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</si>
  <si>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</si>
  <si>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</si>
  <si>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</si>
  <si>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</si>
  <si>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</si>
  <si>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</si>
  <si>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</si>
  <si>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</si>
  <si>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</si>
  <si>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</si>
  <si>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</si>
  <si>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</si>
  <si>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</si>
  <si>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</si>
  <si>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</si>
  <si>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</si>
  <si>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</si>
  <si>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</si>
  <si>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</si>
  <si>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</si>
  <si>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</si>
  <si>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</si>
  <si>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</si>
  <si>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</si>
  <si>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</si>
  <si>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</si>
  <si>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</si>
  <si>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</si>
  <si>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</si>
  <si>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</si>
  <si>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</si>
  <si>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</si>
  <si>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</si>
  <si>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</si>
  <si>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</si>
  <si>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</si>
  <si>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</si>
  <si>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</si>
  <si>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</si>
  <si>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</si>
  <si>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</si>
  <si>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</si>
  <si>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</si>
  <si>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</si>
  <si>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</si>
  <si>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</si>
  <si>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</si>
  <si>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</si>
  <si>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</si>
  <si>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</si>
  <si>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</si>
  <si>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</si>
  <si>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</si>
  <si>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</si>
  <si>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</si>
  <si>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</si>
  <si>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</si>
  <si>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</si>
  <si>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</si>
  <si>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</si>
  <si>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</si>
  <si>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</si>
  <si>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</si>
  <si>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</si>
  <si>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</si>
  <si>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</si>
  <si>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</si>
  <si>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</si>
  <si>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</si>
  <si>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</si>
  <si>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</si>
  <si>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</si>
  <si>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</si>
  <si>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</si>
  <si>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</si>
  <si>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</si>
  <si>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</si>
  <si>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</si>
  <si>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</si>
  <si>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</si>
  <si>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</si>
  <si>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</si>
  <si>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</si>
  <si>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</si>
  <si>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</si>
  <si>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</si>
  <si>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</si>
  <si>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</si>
  <si>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</si>
  <si>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</si>
  <si>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</si>
  <si>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</si>
  <si>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</si>
  <si>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</si>
  <si>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</si>
  <si>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</si>
  <si>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</si>
  <si>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</si>
  <si>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</si>
  <si>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</si>
  <si>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</si>
  <si>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</si>
  <si>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</si>
  <si>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</si>
  <si>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</si>
  <si>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</si>
  <si>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</si>
  <si>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</si>
  <si>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</si>
  <si>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</si>
  <si>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</si>
  <si>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</si>
  <si>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</si>
  <si>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</si>
  <si>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</si>
  <si>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</si>
  <si>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</si>
  <si>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</si>
  <si>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</si>
  <si>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</si>
  <si>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</si>
  <si>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</si>
  <si>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</si>
  <si>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</si>
  <si>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</si>
  <si>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</si>
  <si>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</si>
  <si>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</si>
  <si>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</si>
  <si>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</si>
  <si>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</si>
  <si>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</si>
  <si>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</si>
  <si>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</si>
  <si>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</si>
  <si>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</si>
  <si>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</si>
  <si>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</si>
  <si>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</si>
  <si>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</si>
  <si>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</si>
  <si>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</si>
  <si>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</si>
  <si>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</si>
  <si>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</si>
  <si>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</si>
  <si>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</si>
  <si>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</si>
  <si>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</si>
  <si>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</si>
  <si>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</si>
  <si>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</si>
  <si>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</si>
  <si>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</si>
  <si>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</si>
  <si>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</si>
  <si>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</si>
  <si>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</si>
  <si>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</si>
  <si>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</si>
  <si>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</si>
  <si>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</si>
  <si>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</si>
  <si>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</si>
  <si>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</si>
  <si>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</si>
  <si>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</si>
  <si>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</si>
  <si>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</si>
  <si>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</si>
  <si>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</si>
  <si>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</si>
  <si>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</si>
  <si>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</si>
  <si>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</si>
  <si>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</si>
  <si>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</si>
  <si>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</si>
  <si>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</si>
  <si>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</si>
  <si>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</si>
  <si>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</si>
  <si>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</si>
  <si>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</si>
  <si>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</si>
  <si>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</si>
  <si>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</si>
  <si>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</si>
  <si>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</si>
  <si>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</si>
  <si>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</si>
  <si>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</si>
  <si>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</si>
  <si>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</si>
  <si>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</si>
  <si>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</si>
  <si>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</si>
  <si>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</si>
  <si>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</si>
  <si>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</si>
  <si>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</si>
  <si>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</si>
  <si>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</si>
  <si>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</si>
  <si>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</si>
  <si>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</si>
  <si>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</si>
  <si>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</si>
  <si>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</si>
  <si>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</si>
  <si>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</si>
  <si>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</si>
  <si>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</si>
  <si>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</si>
  <si>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</si>
  <si>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</si>
  <si>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</si>
  <si>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</si>
  <si>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</si>
  <si>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</si>
  <si>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</si>
  <si>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</si>
  <si>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</si>
  <si>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</si>
  <si>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</si>
  <si>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</si>
  <si>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</si>
  <si>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</si>
  <si>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</si>
  <si>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</si>
  <si>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</si>
  <si>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</si>
  <si>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</si>
  <si>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</si>
  <si>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</si>
  <si>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</si>
  <si>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</si>
  <si>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</si>
  <si>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</si>
  <si>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</si>
  <si>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</si>
  <si>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</si>
  <si>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</si>
  <si>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</si>
  <si>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</si>
  <si>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</si>
  <si>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</si>
  <si>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</si>
  <si>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</si>
  <si>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</si>
  <si>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</si>
  <si>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</si>
  <si>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</si>
  <si>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</si>
  <si>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</si>
  <si>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</si>
  <si>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</si>
  <si>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</si>
  <si>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</si>
  <si>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</si>
  <si>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</si>
  <si>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</si>
  <si>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</si>
  <si>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</si>
  <si>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</si>
  <si>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</si>
  <si>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</si>
  <si>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</si>
  <si>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</si>
  <si>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</si>
  <si>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</si>
  <si>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</si>
  <si>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</si>
  <si>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</si>
  <si>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</si>
  <si>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</si>
  <si>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</si>
  <si>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</si>
  <si>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</si>
  <si>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</si>
  <si>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</si>
  <si>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</si>
  <si>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</si>
  <si>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</si>
  <si>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</si>
  <si>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</si>
  <si>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</si>
  <si>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</si>
  <si>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</si>
  <si>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</si>
  <si>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</si>
  <si>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</si>
  <si>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</si>
  <si>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</si>
  <si>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</si>
  <si>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</si>
  <si>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</si>
  <si>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</si>
  <si>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</si>
  <si>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</si>
  <si>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</si>
  <si>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</si>
  <si>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</si>
  <si>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</si>
  <si>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</si>
  <si>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</si>
  <si>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</si>
  <si>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</si>
  <si>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</si>
  <si>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</si>
  <si>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</si>
  <si>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</si>
  <si>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</si>
  <si>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</si>
  <si>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</si>
  <si>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</si>
  <si>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</si>
  <si>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</si>
  <si>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</si>
  <si>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</si>
  <si>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</si>
  <si>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</si>
  <si>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</si>
  <si>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</si>
  <si>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</si>
  <si>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</si>
  <si>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</si>
  <si>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</si>
  <si>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</si>
  <si>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</si>
  <si>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</si>
  <si>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</si>
  <si>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</si>
  <si>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</si>
  <si>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</si>
  <si>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</si>
  <si>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</si>
  <si>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</si>
  <si>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</si>
  <si>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</si>
  <si>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</si>
  <si>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</si>
  <si>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</si>
  <si>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</si>
  <si>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</si>
  <si>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</si>
  <si>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</si>
  <si>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</si>
  <si>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</si>
  <si>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</si>
  <si>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</si>
  <si>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</si>
  <si>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</si>
  <si>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</si>
  <si>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</si>
  <si>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</si>
  <si>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</si>
  <si>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</si>
  <si>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</si>
  <si>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</si>
  <si>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</si>
  <si>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</si>
  <si>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</si>
  <si>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</si>
  <si>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</si>
  <si>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</si>
  <si>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</si>
  <si>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</si>
  <si>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</si>
  <si>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</si>
  <si>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</si>
  <si>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</si>
  <si>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</si>
  <si>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</si>
  <si>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</si>
  <si>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</si>
  <si>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</si>
  <si>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</si>
  <si>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</si>
  <si>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</si>
  <si>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</si>
  <si>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</si>
  <si>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</si>
  <si>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</si>
  <si>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</si>
  <si>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</si>
  <si>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</si>
  <si>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</si>
  <si>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</si>
  <si>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</si>
  <si>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</si>
  <si>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</si>
  <si>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</si>
  <si>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</si>
  <si>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</si>
  <si>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</si>
  <si>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</si>
  <si>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</si>
  <si>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</si>
  <si>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</si>
  <si>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</si>
  <si>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</si>
  <si>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</si>
  <si>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</si>
  <si>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</si>
  <si>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</si>
  <si>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</si>
  <si>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</si>
  <si>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</si>
  <si>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</si>
  <si>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</si>
  <si>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</si>
  <si>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</si>
  <si>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</si>
  <si>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</si>
  <si>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</si>
  <si>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</si>
  <si>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</si>
  <si>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</si>
  <si>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</si>
  <si>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</si>
  <si>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</si>
  <si>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</si>
  <si>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</si>
  <si>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</si>
  <si>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</si>
  <si>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</si>
  <si>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</si>
  <si>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</si>
  <si>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</si>
  <si>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</si>
  <si>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</si>
  <si>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</si>
  <si>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</si>
  <si>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</si>
  <si>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</si>
  <si>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</si>
  <si>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</si>
  <si>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</si>
  <si>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</si>
  <si>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</si>
  <si>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</si>
  <si>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</si>
  <si>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</si>
  <si>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</si>
  <si>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</si>
  <si>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</si>
  <si>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</si>
  <si>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</si>
  <si>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</si>
  <si>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</si>
  <si>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</si>
  <si>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</si>
  <si>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</si>
  <si>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</si>
  <si>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</si>
  <si>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</si>
  <si>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</si>
  <si>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</si>
  <si>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</si>
  <si>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</si>
  <si>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</si>
  <si>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</si>
  <si>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</si>
  <si>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</si>
  <si>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</si>
  <si>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</si>
  <si>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</si>
  <si>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</si>
  <si>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</si>
  <si>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</si>
  <si>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</si>
  <si>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</si>
  <si>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</si>
  <si>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</si>
  <si>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</si>
  <si>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</si>
  <si>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</si>
  <si>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</si>
  <si>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</si>
  <si>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</si>
  <si>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</si>
  <si>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</si>
  <si>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</si>
  <si>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</si>
  <si>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</si>
  <si>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</si>
  <si>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</si>
  <si>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</si>
  <si>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</si>
  <si>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</si>
  <si>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</si>
  <si>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</si>
  <si>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</si>
  <si>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</si>
  <si>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</si>
  <si>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</si>
  <si>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</si>
  <si>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</si>
  <si>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</si>
  <si>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</si>
  <si>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</si>
  <si>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</si>
  <si>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</si>
  <si>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</si>
  <si>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</si>
  <si>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</si>
  <si>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</si>
  <si>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</si>
  <si>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</si>
  <si>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</si>
  <si>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</si>
  <si>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</si>
  <si>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</si>
  <si>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</si>
  <si>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</si>
  <si>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</si>
  <si>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</si>
  <si>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</si>
  <si>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</si>
  <si>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</si>
  <si>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</si>
  <si>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</si>
  <si>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</si>
  <si>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</si>
  <si>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</si>
  <si>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</si>
  <si>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</si>
  <si>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</si>
  <si>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</si>
  <si>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</si>
  <si>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</si>
  <si>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</si>
  <si>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</si>
  <si>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</si>
  <si>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</si>
  <si>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</si>
  <si>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</si>
  <si>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</si>
  <si>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</si>
  <si>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</si>
  <si>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</si>
  <si>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</si>
  <si>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</si>
  <si>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</si>
  <si>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</si>
  <si>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</si>
  <si>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</si>
  <si>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</si>
  <si>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</si>
  <si>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</si>
  <si>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</si>
  <si>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</si>
  <si>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</si>
  <si>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</si>
  <si>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</si>
  <si>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</si>
  <si>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</si>
  <si>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</si>
  <si>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</si>
  <si>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</si>
  <si>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</si>
  <si>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</si>
  <si>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</si>
  <si>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</si>
  <si>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</si>
  <si>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</si>
  <si>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</si>
  <si>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</si>
  <si>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</si>
  <si>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</si>
  <si>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</si>
  <si>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</si>
  <si>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</si>
  <si>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</si>
  <si>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</si>
  <si>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</si>
  <si>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</si>
  <si>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</si>
  <si>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</si>
  <si>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</si>
  <si>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</si>
  <si>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</si>
  <si>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</si>
  <si>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</si>
  <si>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</si>
  <si>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</si>
  <si>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</si>
  <si>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</si>
  <si>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</si>
  <si>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</si>
  <si>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</si>
  <si>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</si>
  <si>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</si>
  <si>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</si>
  <si>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</si>
  <si>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</si>
  <si>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</si>
  <si>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</si>
  <si>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</si>
  <si>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</si>
  <si>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</si>
  <si>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</si>
  <si>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</si>
  <si>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</si>
  <si>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</si>
  <si>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</si>
  <si>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</si>
  <si>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</si>
  <si>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</si>
  <si>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</si>
  <si>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</si>
  <si>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</si>
  <si>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</si>
  <si>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</si>
  <si>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</si>
  <si>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</si>
  <si>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</si>
  <si>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</si>
  <si>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</si>
  <si>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</si>
  <si>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</si>
  <si>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</si>
  <si>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</si>
  <si>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</si>
  <si>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</si>
  <si>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</si>
  <si>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</si>
  <si>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</si>
  <si>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</si>
  <si>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</si>
  <si>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</si>
  <si>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</si>
  <si>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</si>
  <si>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</si>
  <si>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</si>
  <si>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</si>
  <si>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</si>
  <si>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</si>
  <si>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</si>
  <si>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</si>
  <si>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</si>
  <si>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</si>
  <si>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</si>
  <si>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</si>
  <si>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</si>
  <si>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</si>
  <si>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</si>
  <si>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</si>
  <si>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</si>
  <si>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</si>
  <si>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</si>
  <si>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</si>
  <si>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</si>
  <si>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</si>
  <si>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</si>
  <si>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</si>
  <si>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</si>
  <si>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</si>
  <si>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</si>
  <si>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</si>
  <si>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</si>
  <si>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</si>
  <si>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</si>
  <si>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</si>
  <si>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</si>
  <si>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</si>
  <si>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</si>
  <si>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</si>
  <si>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</si>
  <si>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</si>
  <si>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</si>
  <si>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</si>
  <si>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</si>
  <si>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</si>
  <si>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</si>
  <si>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</si>
  <si>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</si>
  <si>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</si>
  <si>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</si>
  <si>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</si>
  <si>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</si>
  <si>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</si>
  <si>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</si>
  <si>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</si>
  <si>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</si>
  <si>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</si>
  <si>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</si>
  <si>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</si>
  <si>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</si>
  <si>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</si>
  <si>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</si>
  <si>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</si>
  <si>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</si>
  <si>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</si>
  <si>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</si>
  <si>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</si>
  <si>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</si>
  <si>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</si>
  <si>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</si>
  <si>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</si>
  <si>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</si>
  <si>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</si>
  <si>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</si>
  <si>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</si>
  <si>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</si>
  <si>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</si>
  <si>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</si>
  <si>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</si>
  <si>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</si>
  <si>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</si>
  <si>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</si>
  <si>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</si>
  <si>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</si>
  <si>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</si>
  <si>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</si>
  <si>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</si>
  <si>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</si>
  <si>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</si>
  <si>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</si>
  <si>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</si>
  <si>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</si>
  <si>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</si>
  <si>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</si>
  <si>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</si>
  <si>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</si>
  <si>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</si>
  <si>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</si>
  <si>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</si>
  <si>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</si>
  <si>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</si>
  <si>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</si>
  <si>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</si>
  <si>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</si>
  <si>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</si>
  <si>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</si>
  <si>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</si>
  <si>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</si>
  <si>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</si>
  <si>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</si>
  <si>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</si>
  <si>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</si>
  <si>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</si>
  <si>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</si>
  <si>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</si>
  <si>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</si>
  <si>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</si>
  <si>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</si>
  <si>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</si>
  <si>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</si>
  <si>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</si>
  <si>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</si>
  <si>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</si>
  <si>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</si>
  <si>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</si>
  <si>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</si>
  <si>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</si>
  <si>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</si>
  <si>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</si>
  <si>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</si>
  <si>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</si>
  <si>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</si>
  <si>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</si>
  <si>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</si>
  <si>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</si>
  <si>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</si>
  <si>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</si>
  <si>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</si>
  <si>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</si>
  <si>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</si>
  <si>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</si>
  <si>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</si>
  <si>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</si>
  <si>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</si>
  <si>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</si>
  <si>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</si>
  <si>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</si>
  <si>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</si>
  <si>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</si>
  <si>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</si>
  <si>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</si>
  <si>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</si>
  <si>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</si>
  <si>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</si>
  <si>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</si>
  <si>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</si>
  <si>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</si>
  <si>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</si>
  <si>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</si>
  <si>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</si>
  <si>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</si>
  <si>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</si>
  <si>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</si>
  <si>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</si>
  <si>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</si>
  <si>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</si>
  <si>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</si>
  <si>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</si>
  <si>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</si>
  <si>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</si>
  <si>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</si>
  <si>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</si>
  <si>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</si>
  <si>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</si>
  <si>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</si>
  <si>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</si>
  <si>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</si>
  <si>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</si>
  <si>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</si>
  <si>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</si>
  <si>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</si>
  <si>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</si>
  <si>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</si>
  <si>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</si>
  <si>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</si>
  <si>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</si>
  <si>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</si>
  <si>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</si>
  <si>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</si>
  <si>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</si>
  <si>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</si>
  <si>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</si>
  <si>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</si>
  <si>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</si>
  <si>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</si>
  <si>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</si>
  <si>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</si>
  <si>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</si>
  <si>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</si>
  <si>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</si>
  <si>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</si>
  <si>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</si>
  <si>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</si>
  <si>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</si>
  <si>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</si>
  <si>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</si>
  <si>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</si>
  <si>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</si>
  <si>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</si>
  <si>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</si>
  <si>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</si>
  <si>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</si>
  <si>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</si>
  <si>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</si>
  <si>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</si>
  <si>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</si>
  <si>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</si>
  <si>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</si>
  <si>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</si>
  <si>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</si>
  <si>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</si>
  <si>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</si>
  <si>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</si>
  <si>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</si>
  <si>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</si>
  <si>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</si>
  <si>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</si>
  <si>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</si>
  <si>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</si>
  <si>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</si>
  <si>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</si>
  <si>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</si>
  <si>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</si>
  <si>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</si>
  <si>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</si>
  <si>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</si>
  <si>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</si>
  <si>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</si>
  <si>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</si>
  <si>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</si>
  <si>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</si>
  <si>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</si>
  <si>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</si>
  <si>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</si>
  <si>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</si>
  <si>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</si>
  <si>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</si>
  <si>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</si>
  <si>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</si>
  <si>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</si>
  <si>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</si>
  <si>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</si>
  <si>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</si>
  <si>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</si>
  <si>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</si>
  <si>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</si>
  <si>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</si>
  <si>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</si>
  <si>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</si>
  <si>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</si>
  <si>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</si>
  <si>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</si>
  <si>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</si>
  <si>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</si>
  <si>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</si>
  <si>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</si>
  <si>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</si>
  <si>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</si>
  <si>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</si>
  <si>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</si>
  <si>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</si>
  <si>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</si>
  <si>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</si>
  <si>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</si>
  <si>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</si>
  <si>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</si>
  <si>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</si>
  <si>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</si>
  <si>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</si>
  <si>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</si>
  <si>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</si>
  <si>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</si>
  <si>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</si>
  <si>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</si>
  <si>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</si>
  <si>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</si>
  <si>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</si>
  <si>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</si>
  <si>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</si>
  <si>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</si>
  <si>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</si>
  <si>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</si>
  <si>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</si>
  <si>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</si>
  <si>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</si>
  <si>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</si>
  <si>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</si>
  <si>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</si>
  <si>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</si>
  <si>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</si>
  <si>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</si>
  <si>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</si>
  <si>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</si>
  <si>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</si>
  <si>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</si>
  <si>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</si>
  <si>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</si>
  <si>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</si>
  <si>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</si>
  <si>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</si>
  <si>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</si>
  <si>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</si>
  <si>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</si>
  <si>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</si>
  <si>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</si>
  <si>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</si>
  <si>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</si>
  <si>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</si>
  <si>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</si>
  <si>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</si>
  <si>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</si>
  <si>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</si>
  <si>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</si>
  <si>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</si>
  <si>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</si>
  <si>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</si>
  <si>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</si>
  <si>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</si>
  <si>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</si>
  <si>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</si>
  <si>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</si>
  <si>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</si>
  <si>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</si>
  <si>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</si>
  <si>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</si>
  <si>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</si>
  <si>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</si>
  <si>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</si>
  <si>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</si>
  <si>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</si>
  <si>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</si>
  <si>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</si>
  <si>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</si>
  <si>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</si>
  <si>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</si>
  <si>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</si>
  <si>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</si>
  <si>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</si>
  <si>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</si>
  <si>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</si>
  <si>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</si>
  <si>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</si>
  <si>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</si>
  <si>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</si>
  <si>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</si>
  <si>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</si>
  <si>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</si>
  <si>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</si>
  <si>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</si>
  <si>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</si>
  <si>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</si>
  <si>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</si>
  <si>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</si>
  <si>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</si>
  <si>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</si>
  <si>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</si>
  <si>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</si>
  <si>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</si>
  <si>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</si>
  <si>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</si>
  <si>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</si>
  <si>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</si>
  <si>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</si>
  <si>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</si>
  <si>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</si>
  <si>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</si>
  <si>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</si>
  <si>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</si>
  <si>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</si>
  <si>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</si>
  <si>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</si>
  <si>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</si>
  <si>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</si>
  <si>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</si>
  <si>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</si>
  <si>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</si>
  <si>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</si>
  <si>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</si>
  <si>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</si>
  <si>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</si>
  <si>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</si>
  <si>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</si>
  <si>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</si>
  <si>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</si>
  <si>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</si>
  <si>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</si>
  <si>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</si>
  <si>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</si>
  <si>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</si>
  <si>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</si>
  <si>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</si>
  <si>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</si>
  <si>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</si>
  <si>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</si>
  <si>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</si>
  <si>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</si>
  <si>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</si>
  <si>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</si>
  <si>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</si>
  <si>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</si>
  <si>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</si>
  <si>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</si>
  <si>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</si>
  <si>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</si>
  <si>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</si>
  <si>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</si>
  <si>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</si>
  <si>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</si>
  <si>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</si>
  <si>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</si>
  <si>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</si>
  <si>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</si>
  <si>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</si>
  <si>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</si>
  <si>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</si>
  <si>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</si>
  <si>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</si>
  <si>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</si>
  <si>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</si>
  <si>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</si>
  <si>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</si>
  <si>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</si>
  <si>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</si>
  <si>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</si>
  <si>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</si>
  <si>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</si>
  <si>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</si>
  <si>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</si>
  <si>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</si>
  <si>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</si>
  <si>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</si>
  <si>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</si>
  <si>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</si>
  <si>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</si>
  <si>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</si>
  <si>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</si>
  <si>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</si>
  <si>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</si>
  <si>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</si>
  <si>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</si>
  <si>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</si>
  <si>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</si>
  <si>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</si>
  <si>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</si>
  <si>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</si>
  <si>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</si>
  <si>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</si>
  <si>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</si>
  <si>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</si>
  <si>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</si>
  <si>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</si>
  <si>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</si>
  <si>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</si>
  <si>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</si>
  <si>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</si>
  <si>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</si>
  <si>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</si>
  <si>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</si>
  <si>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</si>
  <si>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</si>
  <si>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</si>
  <si>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</si>
  <si>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</si>
  <si>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</si>
  <si>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</si>
  <si>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</si>
  <si>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</si>
  <si>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</si>
  <si>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</si>
  <si>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</si>
  <si>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</si>
  <si>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</si>
  <si>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</si>
  <si>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</si>
  <si>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</si>
  <si>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</si>
  <si>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</si>
  <si>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</si>
  <si>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</si>
  <si>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</si>
  <si>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</si>
  <si>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</si>
  <si>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</si>
  <si>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</si>
  <si>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</si>
  <si>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</si>
  <si>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</si>
  <si>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</si>
  <si>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</si>
  <si>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</si>
  <si>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</si>
  <si>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</si>
  <si>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</si>
  <si>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</si>
  <si>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</si>
  <si>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</si>
  <si>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</si>
  <si>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</si>
  <si>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</si>
  <si>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</si>
  <si>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</si>
  <si>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</si>
  <si>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</si>
  <si>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</si>
  <si>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</si>
  <si>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</si>
  <si>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</si>
  <si>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</si>
  <si>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</si>
  <si>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</si>
  <si>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</si>
  <si>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</si>
  <si>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</si>
  <si>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</si>
  <si>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</si>
  <si>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</si>
  <si>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</si>
  <si>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</si>
  <si>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</si>
  <si>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</si>
  <si>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</si>
  <si>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</si>
  <si>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</si>
  <si>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</si>
  <si>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</si>
  <si>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</si>
  <si>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</si>
  <si>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</si>
  <si>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</si>
  <si>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</si>
  <si>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</si>
  <si>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</si>
  <si>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</si>
  <si>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</si>
  <si>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</si>
  <si>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</si>
  <si>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</si>
  <si>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</si>
  <si>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</si>
  <si>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</si>
  <si>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</si>
  <si>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</si>
  <si>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</si>
  <si>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</si>
  <si>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</si>
  <si>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</si>
  <si>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</si>
  <si>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</si>
  <si>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</si>
  <si>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</si>
  <si>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</si>
  <si>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</si>
  <si>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</si>
  <si>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</si>
  <si>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</si>
  <si>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</si>
  <si>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</si>
  <si>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</si>
  <si>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</si>
  <si>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</si>
  <si>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</si>
  <si>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</si>
  <si>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</si>
  <si>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</si>
  <si>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</si>
  <si>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</si>
  <si>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</si>
  <si>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</si>
  <si>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</si>
  <si>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</si>
  <si>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</si>
  <si>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</si>
  <si>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</si>
  <si>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</si>
  <si>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</si>
  <si>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</si>
  <si>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</si>
  <si>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</si>
  <si>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</si>
  <si>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</si>
  <si>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</si>
  <si>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</si>
  <si>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</si>
  <si>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</si>
  <si>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</si>
  <si>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</si>
  <si>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</si>
  <si>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</si>
  <si>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</si>
  <si>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</si>
  <si>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</si>
  <si>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</si>
  <si>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</si>
  <si>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</si>
  <si>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</si>
  <si>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</si>
  <si>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</si>
  <si>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</si>
  <si>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</si>
  <si>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</si>
  <si>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</si>
  <si>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</si>
  <si>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</si>
  <si>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</si>
  <si>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</si>
  <si>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</si>
  <si>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</si>
  <si>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</si>
  <si>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</si>
  <si>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</si>
  <si>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</si>
  <si>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</si>
  <si>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</si>
  <si>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</si>
  <si>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</si>
  <si>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</si>
  <si>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</si>
  <si>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</si>
  <si>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</si>
  <si>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</si>
  <si>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</si>
  <si>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</si>
  <si>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</si>
  <si>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</si>
  <si>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</si>
  <si>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</si>
  <si>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</si>
  <si>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</si>
  <si>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</si>
  <si>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</si>
  <si>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</si>
  <si>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</si>
  <si>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</si>
  <si>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</si>
  <si>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</si>
  <si>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</si>
  <si>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</si>
  <si>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</si>
  <si>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</si>
  <si>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</si>
  <si>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</si>
  <si>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</si>
  <si>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</si>
  <si>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</si>
  <si>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</si>
  <si>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</si>
  <si>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</si>
  <si>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</si>
  <si>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</si>
  <si>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</si>
  <si>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</si>
  <si>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</si>
  <si>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</si>
  <si>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</si>
  <si>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</si>
  <si>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</si>
  <si>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</si>
  <si>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</si>
  <si>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</si>
  <si>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</si>
  <si>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</si>
  <si>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</si>
  <si>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</si>
  <si>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</si>
  <si>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</si>
  <si>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</si>
  <si>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</si>
  <si>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</si>
  <si>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</si>
  <si>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</si>
  <si>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</si>
  <si>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</si>
  <si>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</si>
  <si>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</si>
  <si>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</si>
  <si>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</si>
  <si>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</si>
  <si>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</si>
  <si>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</si>
  <si>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</si>
  <si>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</si>
  <si>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</si>
  <si>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</si>
  <si>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</si>
  <si>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</si>
  <si>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</si>
  <si>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</si>
  <si>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</si>
  <si>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</si>
  <si>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</si>
  <si>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</si>
  <si>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</si>
  <si>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</si>
  <si>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</si>
  <si>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</si>
  <si>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</si>
  <si>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</si>
  <si>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</si>
  <si>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</si>
  <si>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</si>
  <si>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</si>
  <si>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</si>
  <si>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</si>
  <si>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</si>
  <si>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</si>
  <si>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</si>
  <si>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</si>
  <si>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</si>
  <si>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</si>
  <si>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</si>
  <si>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</si>
  <si>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</si>
  <si>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</si>
  <si>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</si>
  <si>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</si>
  <si>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</si>
  <si>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</si>
  <si>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</si>
  <si>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</si>
  <si>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</si>
  <si>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</si>
  <si>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</si>
  <si>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</si>
  <si>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</si>
  <si>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</si>
  <si>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</si>
  <si>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</si>
  <si>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</si>
  <si>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</si>
  <si>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</si>
  <si>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</si>
  <si>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</si>
  <si>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</si>
  <si>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</si>
  <si>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</si>
  <si>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</si>
  <si>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</si>
  <si>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</si>
  <si>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</si>
  <si>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</si>
  <si>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</si>
  <si>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</si>
  <si>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</si>
  <si>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</si>
  <si>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</si>
  <si>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</si>
  <si>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</si>
  <si>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</si>
  <si>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</si>
  <si>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</si>
  <si>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</si>
  <si>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</si>
  <si>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</si>
  <si>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</si>
  <si>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</si>
  <si>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</si>
  <si>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</si>
  <si>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</si>
  <si>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</si>
  <si>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</si>
  <si>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</si>
  <si>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</si>
  <si>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</si>
  <si>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</si>
  <si>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</si>
  <si>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</si>
  <si>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</si>
  <si>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</si>
  <si>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</si>
  <si>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</si>
  <si>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</si>
  <si>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</si>
  <si>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</si>
  <si>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</si>
  <si>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</si>
  <si>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</si>
  <si>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</si>
  <si>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</si>
  <si>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</si>
  <si>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</si>
  <si>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</si>
  <si>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</si>
  <si>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</si>
  <si>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</si>
  <si>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</si>
  <si>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</si>
  <si>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</si>
  <si>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</si>
  <si>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</si>
  <si>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</si>
  <si>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</si>
  <si>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</si>
  <si>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</si>
  <si>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</si>
  <si>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</si>
  <si>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</si>
  <si>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</si>
  <si>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</si>
  <si>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</si>
  <si>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</si>
  <si>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</si>
  <si>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</si>
  <si>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</si>
  <si>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</si>
  <si>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</si>
  <si>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</si>
  <si>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</si>
  <si>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</si>
  <si>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</si>
  <si>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</si>
  <si>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</si>
  <si>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</si>
  <si>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</si>
  <si>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</si>
  <si>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</si>
  <si>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</si>
  <si>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</si>
  <si>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</si>
  <si>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</si>
  <si>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</si>
  <si>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</si>
  <si>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</si>
  <si>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</si>
  <si>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</si>
  <si>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</si>
  <si>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</si>
  <si>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</si>
  <si>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</si>
  <si>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</si>
  <si>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</si>
  <si>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</si>
  <si>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</si>
  <si>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</si>
  <si>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</si>
  <si>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</si>
  <si>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</si>
  <si>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</si>
  <si>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</si>
  <si>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</si>
  <si>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</si>
  <si>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</si>
  <si>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</si>
  <si>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</si>
  <si>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</si>
  <si>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</si>
  <si>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</si>
  <si>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</si>
  <si>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</si>
  <si>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</si>
  <si>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</si>
  <si>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</si>
  <si>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</si>
  <si>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</si>
  <si>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</si>
  <si>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</si>
  <si>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</si>
  <si>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</si>
  <si>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</si>
  <si>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</si>
  <si>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</si>
  <si>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</si>
  <si>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</si>
  <si>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</si>
  <si>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</si>
  <si>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</si>
  <si>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</si>
  <si>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</si>
  <si>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</si>
  <si>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</si>
  <si>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</si>
  <si>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</si>
  <si>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</si>
  <si>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</si>
  <si>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</si>
  <si>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</si>
  <si>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</si>
  <si>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</si>
  <si>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</si>
  <si>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</si>
  <si>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</si>
  <si>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</si>
  <si>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</si>
  <si>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</si>
  <si>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</si>
  <si>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</si>
  <si>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</si>
  <si>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</si>
  <si>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</si>
  <si>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</si>
  <si>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</si>
  <si>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</si>
  <si>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</si>
  <si>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</si>
  <si>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</si>
  <si>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</si>
  <si>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</si>
  <si>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</si>
  <si>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</si>
  <si>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</si>
  <si>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</si>
  <si>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</si>
  <si>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</si>
  <si>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</si>
  <si>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</si>
  <si>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</si>
  <si>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</si>
  <si>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</si>
  <si>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</si>
  <si>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</si>
  <si>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</si>
  <si>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</si>
  <si>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</si>
  <si>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</si>
  <si>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</si>
  <si>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</si>
  <si>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</si>
  <si>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</si>
  <si>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</si>
  <si>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</si>
  <si>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</si>
  <si>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</si>
  <si>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</si>
  <si>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</si>
  <si>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</si>
  <si>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</si>
  <si>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</si>
  <si>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</si>
  <si>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</si>
  <si>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</si>
  <si>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</si>
  <si>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</si>
  <si>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</si>
  <si>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</si>
  <si>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</si>
  <si>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</si>
  <si>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</si>
  <si>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</si>
  <si>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</si>
  <si>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</si>
  <si>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</si>
  <si>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</si>
  <si>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</si>
  <si>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</si>
  <si>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</si>
  <si>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</si>
  <si>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</si>
  <si>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</si>
  <si>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</si>
  <si>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</si>
  <si>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</si>
  <si>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</si>
  <si>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</si>
  <si>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</si>
  <si>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</si>
  <si>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</si>
  <si>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</si>
  <si>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</si>
  <si>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</si>
  <si>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</si>
  <si>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</si>
  <si>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</si>
  <si>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</si>
  <si>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</si>
  <si>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</si>
  <si>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</si>
  <si>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</si>
  <si>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</si>
  <si>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</si>
  <si>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</si>
  <si>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</si>
  <si>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</si>
  <si>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</si>
  <si>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</si>
  <si>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</si>
  <si>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</si>
  <si>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</si>
  <si>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</si>
  <si>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</si>
  <si>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</si>
  <si>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</si>
  <si>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</si>
  <si>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</si>
  <si>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</si>
  <si>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</si>
  <si>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</si>
  <si>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</si>
  <si>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</si>
  <si>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</si>
  <si>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</si>
  <si>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</si>
  <si>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</si>
  <si>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</si>
  <si>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</si>
  <si>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</si>
  <si>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</si>
  <si>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</si>
  <si>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</si>
  <si>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</si>
  <si>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</si>
  <si>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</si>
  <si>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</si>
  <si>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</si>
  <si>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</si>
  <si>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</si>
  <si>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</si>
  <si>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</si>
  <si>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</si>
  <si>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</si>
  <si>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</si>
  <si>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</si>
  <si>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</si>
  <si>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</si>
  <si>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</si>
  <si>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</si>
  <si>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</si>
  <si>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</si>
  <si>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</si>
  <si>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</si>
  <si>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</si>
  <si>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</si>
  <si>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</si>
  <si>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</si>
  <si>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</si>
  <si>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</si>
  <si>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</si>
  <si>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</si>
  <si>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</si>
  <si>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</si>
  <si>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</si>
  <si>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</si>
  <si>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</si>
  <si>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</si>
  <si>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</si>
  <si>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</si>
  <si>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</si>
  <si>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</si>
  <si>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</si>
  <si>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</si>
  <si>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</si>
  <si>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</si>
  <si>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</si>
  <si>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</si>
  <si>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</si>
  <si>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</si>
  <si>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</si>
  <si>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</si>
  <si>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</si>
  <si>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</si>
  <si>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</si>
  <si>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</si>
  <si>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</si>
  <si>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</si>
  <si>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</si>
  <si>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</si>
  <si>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</si>
  <si>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</si>
  <si>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</si>
  <si>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</si>
  <si>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</si>
  <si>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</si>
  <si>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</si>
  <si>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</si>
  <si>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</si>
  <si>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</si>
  <si>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</si>
  <si>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</si>
  <si>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</si>
  <si>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</si>
  <si>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</si>
  <si>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</si>
  <si>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</si>
  <si>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</si>
  <si>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</si>
  <si>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</si>
  <si>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</si>
  <si>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</si>
  <si>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</si>
  <si>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</si>
  <si>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</si>
  <si>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</si>
  <si>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</si>
  <si>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</si>
  <si>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</si>
  <si>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</si>
  <si>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</si>
  <si>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</si>
  <si>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</si>
  <si>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</si>
  <si>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</si>
  <si>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</si>
  <si>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</si>
  <si>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</si>
  <si>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</si>
  <si>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</si>
  <si>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</si>
  <si>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</si>
  <si>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</si>
  <si>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</si>
  <si>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</si>
  <si>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</si>
  <si>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</si>
  <si>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</si>
  <si>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</si>
  <si>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</si>
  <si>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</si>
  <si>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</si>
  <si>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</si>
  <si>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</si>
  <si>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</si>
  <si>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</si>
  <si>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</si>
  <si>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</si>
  <si>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</si>
  <si>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</si>
  <si>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</si>
  <si>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</si>
  <si>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</si>
  <si>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</si>
  <si>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</si>
  <si>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</si>
  <si>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</si>
  <si>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</si>
  <si>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</si>
  <si>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</si>
  <si>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</si>
  <si>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</si>
  <si>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</si>
  <si>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</si>
  <si>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</si>
  <si>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</si>
  <si>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</si>
  <si>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</si>
  <si>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</si>
  <si>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</si>
  <si>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</si>
  <si>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</si>
  <si>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</si>
  <si>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</si>
  <si>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</si>
  <si>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</si>
  <si>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</si>
  <si>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</si>
  <si>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</si>
  <si>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</si>
  <si>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</si>
  <si>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</si>
  <si>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</si>
  <si>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</si>
  <si>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</si>
  <si>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</si>
  <si>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</si>
  <si>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</si>
  <si>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</si>
  <si>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</si>
  <si>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</si>
  <si>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</si>
  <si>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</si>
  <si>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</si>
  <si>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</si>
  <si>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</si>
  <si>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</si>
  <si>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</si>
  <si>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</si>
  <si>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</si>
  <si>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</si>
  <si>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</si>
  <si>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</si>
  <si>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</si>
  <si>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</si>
  <si>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</si>
  <si>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</si>
  <si>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</si>
  <si>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</si>
  <si>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</si>
  <si>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</si>
  <si>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</si>
  <si>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</si>
  <si>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</si>
  <si>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</si>
  <si>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</si>
  <si>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</si>
  <si>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</si>
  <si>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</si>
  <si>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</si>
  <si>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</si>
  <si>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</si>
  <si>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</si>
  <si>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</si>
  <si>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</si>
  <si>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</si>
  <si>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</si>
  <si>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</si>
  <si>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</si>
  <si>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</si>
  <si>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</si>
  <si>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</si>
  <si>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</si>
  <si>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</si>
  <si>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</si>
  <si>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</si>
  <si>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</si>
  <si>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</si>
  <si>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</si>
  <si>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</si>
  <si>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</si>
  <si>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</si>
  <si>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</si>
  <si>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</si>
  <si>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</si>
  <si>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</si>
  <si>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</si>
  <si>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</si>
  <si>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</si>
  <si>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</si>
  <si>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</si>
  <si>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</si>
  <si>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</si>
  <si>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</si>
  <si>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</si>
  <si>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</si>
  <si>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</si>
  <si>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</si>
  <si>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</si>
  <si>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</si>
  <si>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</si>
  <si>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</si>
  <si>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</si>
  <si>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</si>
  <si>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</si>
  <si>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</si>
  <si>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</si>
  <si>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</si>
  <si>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</si>
  <si>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</si>
  <si>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</si>
  <si>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</si>
  <si>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</si>
  <si>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</si>
  <si>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</si>
  <si>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</si>
  <si>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</si>
  <si>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</si>
  <si>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</si>
  <si>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</si>
  <si>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</si>
  <si>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</si>
  <si>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</si>
  <si>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</si>
  <si>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</si>
  <si>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</si>
  <si>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</si>
  <si>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</si>
  <si>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</si>
  <si>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</si>
  <si>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</si>
  <si>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</si>
  <si>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</si>
  <si>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</si>
  <si>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</si>
  <si>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</si>
  <si>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</si>
  <si>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</si>
  <si>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</si>
  <si>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</si>
  <si>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</si>
  <si>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</si>
  <si>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</si>
  <si>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</si>
  <si>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</si>
  <si>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</si>
  <si>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</si>
  <si>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</si>
  <si>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</si>
  <si>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</si>
  <si>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</si>
  <si>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</si>
  <si>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</si>
  <si>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</si>
  <si>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</si>
  <si>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</si>
  <si>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</si>
  <si>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</si>
  <si>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</si>
  <si>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</si>
  <si>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</si>
  <si>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</si>
  <si>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</si>
  <si>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</si>
  <si>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</si>
  <si>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</si>
  <si>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</si>
  <si>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</si>
  <si>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</si>
  <si>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</si>
  <si>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</si>
  <si>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</si>
  <si>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</si>
  <si>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</si>
  <si>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</si>
  <si>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</si>
  <si>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</si>
  <si>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</si>
  <si>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</si>
  <si>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</si>
  <si>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</si>
  <si>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</si>
  <si>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</si>
  <si>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</si>
  <si>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</si>
  <si>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</si>
  <si>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</si>
  <si>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</si>
  <si>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</si>
  <si>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</si>
  <si>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</si>
  <si>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</si>
  <si>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</si>
  <si>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</si>
  <si>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</si>
  <si>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</si>
  <si>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</si>
  <si>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</si>
  <si>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</si>
  <si>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</si>
  <si>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</si>
  <si>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</si>
  <si>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</si>
  <si>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</si>
  <si>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</si>
  <si>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</si>
  <si>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</si>
  <si>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</si>
  <si>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</si>
  <si>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</si>
  <si>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</si>
  <si>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</si>
  <si>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</si>
  <si>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</si>
  <si>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</si>
  <si>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</si>
  <si>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</si>
  <si>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</si>
  <si>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</si>
  <si>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</si>
  <si>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</si>
  <si>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</si>
  <si>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</si>
  <si>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</si>
  <si>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</si>
  <si>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</si>
  <si>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</si>
  <si>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</si>
  <si>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</si>
  <si>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</si>
  <si>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</si>
  <si>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</si>
  <si>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</si>
  <si>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</si>
  <si>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</si>
  <si>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</si>
  <si>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</si>
  <si>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</si>
  <si>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</si>
  <si>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</si>
  <si>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</si>
  <si>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</si>
  <si>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</si>
  <si>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</si>
  <si>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</si>
  <si>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</si>
  <si>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</si>
  <si>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</si>
  <si>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</si>
  <si>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</si>
  <si>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</si>
  <si>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</si>
  <si>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</si>
  <si>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</si>
  <si>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</si>
  <si>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</si>
  <si>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</si>
  <si>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</si>
  <si>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</si>
  <si>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</si>
  <si>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</si>
  <si>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</si>
  <si>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</si>
  <si>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</si>
  <si>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</si>
  <si>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</si>
  <si>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</si>
  <si>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</si>
  <si>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</si>
  <si>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</si>
  <si>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</si>
  <si>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</si>
  <si>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</si>
  <si>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</si>
  <si>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</si>
  <si>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</si>
  <si>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</si>
  <si>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</si>
  <si>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</si>
  <si>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</si>
  <si>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</si>
  <si>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</si>
  <si>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</si>
  <si>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</si>
  <si>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</si>
  <si>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</si>
  <si>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</si>
  <si>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</si>
  <si>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</si>
  <si>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</si>
  <si>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</si>
  <si>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</si>
  <si>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</si>
  <si>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</si>
  <si>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</si>
  <si>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</si>
  <si>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</si>
  <si>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</si>
  <si>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</si>
  <si>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</si>
  <si>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</si>
  <si>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</si>
  <si>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</si>
  <si>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</si>
  <si>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</si>
  <si>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</si>
  <si>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</si>
  <si>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</si>
  <si>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</si>
  <si>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</si>
  <si>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</si>
  <si>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</si>
  <si>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</si>
  <si>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</si>
  <si>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</si>
  <si>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</si>
  <si>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</si>
  <si>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</si>
  <si>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</si>
  <si>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</si>
  <si>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</si>
  <si>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</si>
  <si>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</si>
  <si>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</si>
  <si>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</si>
  <si>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</si>
  <si>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</si>
  <si>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</si>
  <si>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</si>
  <si>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</si>
  <si>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</si>
  <si>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</si>
  <si>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</si>
  <si>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</si>
  <si>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</si>
  <si>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</si>
  <si>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</si>
  <si>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</si>
  <si>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</si>
  <si>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</si>
  <si>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</si>
  <si>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</si>
  <si>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</si>
  <si>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</si>
  <si>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</si>
  <si>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</si>
  <si>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</si>
  <si>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</si>
  <si>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</si>
  <si>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</si>
  <si>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</si>
  <si>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</si>
  <si>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</si>
  <si>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</si>
  <si>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</si>
  <si>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</si>
  <si>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</si>
  <si>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</si>
  <si>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</si>
  <si>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</si>
  <si>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</si>
  <si>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</si>
  <si>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</si>
  <si>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</si>
  <si>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</si>
  <si>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</si>
  <si>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</si>
  <si>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</si>
  <si>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</si>
  <si>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</si>
  <si>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</si>
  <si>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</si>
  <si>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</si>
  <si>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</si>
  <si>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</si>
  <si>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</si>
  <si>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</si>
  <si>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</si>
  <si>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</si>
  <si>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</si>
  <si>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</si>
  <si>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</si>
  <si>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</si>
  <si>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</si>
  <si>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</si>
  <si>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</si>
  <si>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</si>
  <si>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</si>
  <si>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</si>
  <si>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</si>
  <si>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</si>
  <si>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</si>
  <si>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</si>
  <si>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</si>
  <si>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</si>
  <si>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</si>
  <si>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</si>
  <si>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</si>
  <si>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</si>
  <si>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</si>
  <si>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</si>
  <si>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</si>
  <si>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</si>
  <si>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</si>
  <si>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</si>
  <si>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</si>
  <si>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</si>
  <si>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</si>
  <si>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</si>
  <si>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</si>
  <si>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</si>
  <si>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</si>
  <si>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</si>
  <si>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</si>
  <si>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</si>
  <si>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</si>
  <si>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</si>
  <si>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</si>
  <si>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</si>
  <si>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</si>
  <si>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</si>
  <si>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</si>
  <si>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</si>
  <si>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</si>
  <si>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</si>
  <si>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</si>
  <si>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</si>
  <si>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</si>
  <si>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</si>
  <si>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</si>
  <si>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</si>
  <si>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</si>
  <si>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</si>
  <si>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</si>
  <si>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</si>
  <si>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</si>
  <si>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</si>
  <si>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</si>
  <si>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</si>
  <si>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</si>
  <si>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</si>
  <si>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</si>
  <si>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</si>
  <si>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</si>
  <si>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</si>
  <si>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</si>
  <si>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</si>
  <si>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</si>
  <si>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</si>
  <si>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</si>
  <si>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</si>
  <si>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</si>
  <si>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</si>
  <si>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</si>
  <si>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</si>
  <si>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</si>
  <si>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</si>
  <si>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</si>
  <si>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</si>
  <si>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</si>
  <si>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</si>
  <si>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</si>
  <si>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</si>
  <si>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</si>
  <si>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</si>
  <si>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</si>
  <si>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</si>
  <si>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</si>
  <si>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</si>
  <si>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</si>
  <si>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</si>
  <si>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</si>
  <si>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</si>
  <si>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</si>
  <si>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</si>
  <si>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</si>
  <si>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</si>
  <si>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</si>
  <si>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</si>
  <si>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</si>
  <si>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</si>
  <si>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</si>
  <si>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</si>
  <si>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</si>
  <si>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</si>
  <si>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</si>
  <si>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</si>
  <si>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</si>
  <si>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</si>
  <si>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</si>
  <si>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</si>
  <si>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</si>
  <si>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</si>
  <si>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</si>
  <si>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</si>
  <si>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</si>
  <si>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</si>
  <si>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</si>
  <si>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</si>
  <si>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</si>
  <si>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</si>
  <si>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</si>
  <si>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</si>
  <si>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</si>
  <si>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</si>
  <si>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</si>
  <si>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</si>
  <si>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</si>
  <si>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</si>
  <si>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</si>
  <si>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</si>
  <si>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</si>
  <si>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</si>
  <si>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</si>
  <si>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</si>
  <si>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</si>
  <si>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</si>
  <si>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</si>
  <si>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</si>
  <si>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</si>
  <si>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</si>
  <si>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</si>
  <si>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</si>
  <si>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</si>
  <si>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</si>
  <si>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</si>
  <si>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</si>
  <si>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</si>
  <si>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</si>
  <si>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</si>
  <si>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</si>
  <si>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</si>
  <si>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</si>
  <si>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</si>
  <si>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</si>
  <si>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</si>
  <si>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</si>
  <si>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</si>
  <si>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</si>
  <si>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</si>
  <si>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</si>
  <si>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</si>
  <si>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</si>
  <si>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</si>
  <si>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</si>
  <si>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</si>
  <si>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</si>
  <si>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</si>
  <si>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</si>
  <si>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</si>
  <si>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</si>
  <si>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</si>
  <si>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</si>
  <si>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</si>
  <si>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</si>
  <si>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</si>
  <si>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</si>
  <si>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</si>
  <si>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</si>
  <si>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</si>
  <si>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</si>
  <si>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</si>
  <si>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</si>
  <si>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</si>
  <si>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</si>
  <si>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</si>
  <si>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</si>
  <si>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</si>
  <si>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</si>
  <si>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</si>
  <si>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</si>
  <si>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</si>
  <si>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</si>
  <si>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</si>
  <si>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</si>
  <si>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</si>
  <si>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</si>
  <si>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</si>
  <si>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</si>
  <si>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</si>
  <si>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</si>
  <si>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</si>
  <si>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</si>
  <si>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</si>
  <si>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</si>
  <si>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</si>
  <si>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</si>
  <si>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</si>
  <si>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</si>
  <si>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</si>
  <si>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</si>
  <si>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</si>
  <si>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</si>
  <si>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</si>
  <si>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</si>
  <si>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</si>
  <si>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</si>
  <si>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</si>
  <si>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</si>
  <si>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</si>
  <si>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</si>
  <si>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</si>
  <si>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</si>
  <si>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</si>
  <si>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</si>
  <si>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</si>
  <si>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</si>
  <si>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</si>
  <si>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</si>
  <si>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</si>
  <si>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</si>
  <si>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</si>
  <si>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</si>
  <si>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</si>
  <si>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</si>
  <si>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</si>
  <si>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</si>
  <si>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</si>
  <si>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</si>
  <si>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</si>
  <si>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</si>
  <si>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</si>
  <si>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</si>
  <si>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</si>
  <si>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</si>
  <si>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</si>
  <si>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</si>
  <si>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</si>
  <si>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</si>
  <si>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</si>
  <si>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</si>
  <si>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</si>
  <si>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</si>
  <si>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</si>
  <si>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</si>
  <si>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</si>
  <si>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</si>
  <si>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</si>
  <si>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</si>
  <si>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</si>
  <si>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</si>
  <si>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</si>
  <si>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</si>
  <si>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</si>
  <si>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</si>
  <si>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</si>
  <si>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</si>
  <si>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</si>
  <si>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</si>
  <si>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</si>
  <si>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</si>
  <si>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</si>
  <si>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</si>
  <si>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</si>
  <si>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</si>
  <si>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</si>
  <si>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</si>
  <si>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</si>
  <si>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</si>
  <si>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</si>
  <si>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</si>
  <si>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</si>
  <si>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</si>
  <si>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</si>
  <si>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</si>
  <si>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</si>
  <si>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</si>
  <si>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</si>
  <si>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</si>
  <si>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</si>
  <si>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</si>
  <si>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</si>
  <si>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</si>
  <si>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</si>
  <si>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</si>
  <si>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</si>
  <si>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</si>
  <si>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</si>
  <si>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</si>
  <si>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</si>
  <si>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</si>
  <si>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</si>
  <si>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</si>
  <si>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</si>
  <si>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</si>
  <si>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</si>
  <si>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</si>
  <si>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</si>
  <si>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</si>
  <si>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</si>
  <si>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</si>
  <si>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</si>
  <si>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</si>
  <si>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</si>
  <si>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</si>
  <si>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</si>
  <si>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</si>
  <si>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</si>
  <si>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</si>
  <si>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</si>
  <si>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</si>
  <si>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</si>
  <si>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</si>
  <si>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</si>
  <si>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</si>
  <si>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</si>
  <si>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</si>
  <si>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</si>
  <si>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</si>
  <si>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</si>
  <si>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</si>
  <si>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</si>
  <si>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</si>
  <si>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</si>
  <si>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</si>
  <si>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</si>
  <si>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</si>
  <si>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</si>
  <si>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</si>
  <si>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</si>
  <si>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</si>
  <si>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</si>
  <si>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</si>
  <si>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</si>
  <si>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</si>
  <si>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</si>
  <si>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</si>
  <si>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</si>
  <si>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</si>
  <si>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</si>
  <si>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</si>
  <si>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</si>
  <si>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</si>
  <si>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</si>
  <si>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</si>
  <si>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</si>
  <si>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</si>
  <si>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</si>
  <si>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</si>
  <si>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</si>
  <si>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</si>
  <si>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</si>
  <si>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</si>
  <si>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</si>
  <si>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</si>
  <si>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</si>
  <si>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</si>
  <si>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</si>
  <si>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</si>
  <si>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</si>
  <si>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</si>
  <si>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</si>
  <si>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</si>
  <si>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</si>
  <si>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</si>
  <si>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</si>
  <si>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</si>
  <si>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</si>
  <si>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</si>
  <si>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</si>
  <si>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</si>
  <si>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</si>
  <si>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</si>
  <si>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</si>
  <si>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</si>
  <si>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</si>
  <si>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</si>
  <si>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</si>
  <si>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</si>
  <si>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</si>
  <si>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</si>
  <si>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</si>
  <si>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</si>
  <si>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</si>
  <si>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</si>
  <si>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</si>
  <si>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</si>
  <si>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</si>
  <si>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</si>
  <si>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</si>
  <si>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</si>
  <si>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</si>
  <si>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</si>
  <si>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</si>
  <si>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</si>
  <si>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</si>
  <si>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</si>
  <si>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</si>
  <si>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</si>
  <si>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</si>
  <si>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</si>
  <si>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</si>
  <si>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</si>
  <si>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</si>
  <si>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</si>
  <si>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</si>
  <si>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</si>
  <si>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</si>
  <si>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</si>
  <si>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</si>
  <si>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</si>
  <si>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</si>
  <si>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</si>
  <si>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</si>
  <si>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</si>
  <si>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</si>
  <si>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</si>
  <si>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</si>
  <si>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</si>
  <si>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</si>
  <si>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</si>
  <si>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</si>
  <si>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</si>
  <si>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</si>
  <si>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</si>
  <si>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</si>
  <si>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</si>
  <si>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</si>
  <si>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</si>
  <si>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</si>
  <si>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</si>
  <si>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</si>
  <si>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</si>
  <si>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</si>
  <si>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</si>
  <si>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</si>
  <si>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</si>
  <si>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</si>
  <si>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</si>
  <si>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</si>
  <si>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</si>
  <si>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</si>
  <si>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</si>
  <si>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</si>
  <si>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</si>
  <si>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</si>
  <si>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</si>
  <si>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</si>
  <si>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</si>
  <si>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</si>
  <si>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</si>
  <si>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</si>
  <si>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</si>
  <si>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</si>
  <si>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</si>
  <si>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</si>
  <si>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</si>
  <si>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</si>
  <si>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</si>
  <si>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</si>
  <si>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</si>
  <si>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</si>
  <si>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</si>
  <si>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</si>
  <si>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</si>
  <si>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</si>
  <si>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</si>
  <si>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</si>
  <si>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</si>
  <si>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</si>
  <si>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</si>
  <si>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</si>
  <si>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</si>
  <si>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</si>
  <si>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</si>
  <si>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</si>
  <si>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</si>
  <si>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</si>
  <si>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</si>
  <si>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</si>
  <si>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</si>
  <si>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</si>
  <si>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</si>
  <si>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</si>
  <si>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</si>
  <si>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</si>
  <si>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</si>
  <si>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</si>
  <si>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</si>
  <si>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</si>
  <si>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</si>
  <si>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</si>
  <si>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</si>
  <si>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</si>
  <si>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</si>
  <si>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</si>
  <si>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</si>
  <si>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</si>
  <si>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</si>
  <si>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</si>
  <si>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</si>
  <si>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</si>
  <si>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</si>
  <si>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</si>
  <si>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</si>
  <si>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</si>
  <si>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</si>
  <si>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</si>
  <si>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</si>
  <si>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</si>
  <si>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</si>
  <si>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</si>
  <si>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</si>
  <si>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</si>
  <si>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</si>
  <si>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</si>
  <si>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</si>
  <si>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</si>
  <si>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</si>
  <si>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</si>
  <si>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</si>
  <si>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</si>
  <si>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</si>
  <si>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</si>
  <si>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</si>
  <si>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</si>
  <si>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</si>
  <si>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</si>
  <si>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</si>
  <si>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</si>
  <si>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</si>
  <si>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</si>
  <si>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</si>
  <si>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</si>
  <si>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</si>
  <si>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</si>
  <si>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</si>
  <si>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</si>
  <si>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</si>
  <si>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</si>
  <si>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</si>
  <si>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</si>
  <si>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</si>
  <si>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</si>
  <si>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</si>
  <si>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</si>
  <si>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</si>
  <si>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</si>
  <si>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</si>
  <si>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</si>
  <si>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</si>
  <si>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</si>
  <si>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</si>
  <si>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</si>
  <si>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</si>
  <si>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</si>
  <si>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</si>
  <si>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</si>
  <si>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</si>
  <si>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</si>
  <si>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</si>
  <si>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</si>
  <si>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</si>
  <si>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</si>
  <si>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</si>
  <si>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</si>
  <si>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</si>
  <si>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</si>
  <si>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</si>
  <si>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</si>
  <si>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</si>
  <si>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</si>
  <si>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</si>
  <si>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</si>
  <si>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</si>
  <si>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</si>
  <si>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</si>
  <si>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</si>
  <si>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</si>
  <si>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</si>
  <si>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</si>
  <si>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</si>
  <si>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</si>
  <si>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</si>
  <si>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</si>
  <si>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</si>
  <si>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</si>
  <si>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</si>
  <si>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</si>
  <si>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</si>
  <si>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</si>
  <si>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</si>
  <si>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</si>
  <si>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</si>
  <si>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</si>
  <si>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</si>
  <si>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</si>
  <si>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</si>
  <si>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</si>
  <si>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</si>
  <si>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</si>
  <si>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</si>
  <si>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</si>
  <si>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</si>
  <si>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</si>
  <si>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</si>
  <si>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</si>
  <si>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</si>
  <si>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</si>
  <si>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</si>
  <si>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</si>
  <si>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</si>
  <si>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</si>
  <si>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</si>
  <si>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</si>
  <si>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</si>
  <si>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</si>
  <si>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</si>
  <si>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</si>
  <si>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</si>
  <si>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</si>
  <si>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</si>
  <si>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</si>
  <si>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</si>
  <si>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</si>
  <si>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</si>
  <si>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</si>
  <si>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</si>
  <si>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</si>
  <si>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</si>
  <si>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</si>
  <si>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</si>
  <si>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</si>
  <si>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</si>
  <si>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</si>
  <si>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</si>
  <si>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</si>
  <si>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</si>
  <si>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</si>
  <si>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</si>
  <si>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</si>
  <si>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</si>
  <si>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</si>
  <si>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</si>
  <si>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</si>
  <si>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</si>
  <si>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</si>
  <si>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</si>
  <si>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</si>
  <si>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</si>
  <si>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</si>
  <si>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</si>
  <si>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</si>
  <si>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</si>
  <si>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</si>
  <si>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</si>
  <si>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</si>
  <si>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</si>
  <si>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</si>
  <si>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</si>
  <si>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</si>
  <si>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</si>
  <si>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</si>
  <si>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</si>
  <si>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</si>
  <si>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</si>
  <si>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</si>
  <si>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</si>
  <si>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</si>
  <si>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</si>
  <si>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</si>
  <si>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</si>
  <si>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</si>
  <si>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</si>
  <si>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</si>
  <si>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</si>
  <si>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</si>
  <si>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</si>
  <si>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</si>
  <si>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</si>
  <si>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</si>
  <si>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</si>
  <si>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</si>
  <si>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</si>
  <si>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</si>
  <si>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</si>
  <si>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</si>
  <si>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</si>
  <si>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</si>
  <si>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</si>
  <si>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</si>
  <si>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</si>
  <si>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</si>
  <si>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</si>
  <si>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</si>
  <si>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</si>
  <si>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</si>
  <si>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</si>
  <si>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</si>
  <si>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</si>
  <si>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</si>
  <si>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</si>
  <si>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</si>
  <si>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</si>
  <si>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</si>
  <si>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</si>
  <si>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</si>
  <si>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</si>
  <si>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</si>
  <si>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</si>
  <si>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</si>
  <si>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</si>
  <si>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</si>
  <si>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</si>
  <si>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</si>
  <si>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</si>
  <si>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</si>
  <si>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</si>
  <si>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</si>
  <si>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</si>
  <si>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</si>
  <si>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</si>
  <si>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</si>
  <si>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</si>
  <si>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</si>
  <si>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</si>
  <si>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</si>
  <si>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</si>
  <si>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</si>
  <si>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</si>
  <si>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</si>
  <si>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</si>
  <si>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</si>
  <si>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</si>
  <si>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</si>
  <si>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</si>
  <si>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</si>
  <si>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</si>
  <si>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</si>
  <si>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</si>
  <si>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</si>
  <si>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</si>
  <si>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</si>
  <si>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</si>
  <si>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</si>
  <si>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</si>
  <si>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</si>
  <si>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</si>
  <si>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</si>
  <si>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</si>
  <si>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</si>
  <si>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</si>
  <si>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</si>
  <si>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</si>
  <si>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</si>
  <si>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</si>
  <si>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</si>
  <si>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</si>
  <si>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</si>
  <si>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</si>
  <si>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</si>
  <si>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</si>
  <si>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</si>
  <si>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</si>
  <si>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</si>
  <si>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</si>
  <si>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</si>
  <si>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</si>
  <si>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</si>
  <si>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</si>
  <si>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</si>
  <si>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</si>
  <si>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</si>
  <si>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</si>
  <si>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</si>
  <si>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</si>
  <si>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</si>
  <si>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</si>
  <si>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</si>
  <si>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</si>
  <si>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</si>
  <si>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</si>
  <si>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</si>
  <si>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</si>
  <si>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</si>
  <si>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</si>
  <si>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</si>
  <si>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</si>
  <si>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</si>
  <si>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</si>
  <si>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</si>
  <si>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</si>
  <si>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</si>
  <si>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</si>
  <si>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</si>
  <si>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</si>
  <si>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</si>
  <si>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</si>
  <si>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</si>
  <si>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</si>
  <si>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</si>
  <si>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</si>
  <si>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</si>
  <si>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</si>
  <si>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</si>
  <si>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</si>
  <si>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</si>
  <si>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</si>
  <si>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</si>
  <si>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</si>
  <si>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</si>
  <si>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</si>
  <si>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</si>
  <si>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</si>
  <si>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</si>
  <si>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</si>
  <si>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</si>
  <si>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</si>
  <si>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</si>
  <si>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</si>
  <si>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</si>
  <si>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</si>
  <si>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</si>
  <si>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</si>
  <si>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</si>
  <si>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</si>
  <si>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</si>
  <si>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</si>
  <si>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</si>
  <si>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</si>
  <si>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</si>
  <si>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</si>
  <si>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</si>
  <si>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</si>
  <si>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</si>
  <si>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</si>
  <si>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</si>
  <si>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</si>
  <si>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</si>
  <si>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</si>
  <si>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</si>
  <si>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</si>
  <si>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</si>
  <si>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</si>
  <si>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</si>
  <si>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</si>
  <si>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</si>
  <si>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</si>
  <si>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</si>
  <si>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</si>
  <si>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</si>
  <si>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</si>
  <si>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</si>
  <si>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</si>
  <si>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</si>
  <si>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</si>
  <si>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</si>
  <si>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</si>
  <si>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</si>
  <si>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</si>
  <si>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</si>
  <si>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</si>
  <si>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</si>
  <si>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</si>
  <si>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</si>
  <si>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</si>
  <si>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</si>
  <si>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</si>
  <si>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</si>
  <si>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</si>
  <si>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</si>
  <si>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</si>
  <si>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</si>
  <si>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</si>
  <si>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</si>
  <si>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</si>
  <si>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</si>
  <si>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</si>
  <si>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</si>
  <si>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</si>
  <si>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</si>
  <si>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</si>
  <si>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</si>
  <si>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</si>
  <si>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</si>
  <si>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</si>
  <si>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</si>
  <si>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</si>
  <si>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</si>
  <si>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</si>
  <si>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</si>
  <si>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</si>
  <si>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</si>
  <si>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</si>
  <si>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</si>
  <si>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</si>
  <si>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</si>
  <si>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</si>
  <si>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</si>
  <si>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</si>
  <si>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</si>
  <si>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</si>
  <si>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</si>
  <si>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</si>
  <si>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</si>
  <si>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</si>
  <si>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</si>
  <si>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</si>
  <si>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</si>
  <si>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</si>
  <si>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</si>
  <si>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</si>
  <si>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</si>
  <si>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</si>
  <si>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</si>
  <si>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</si>
  <si>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</si>
  <si>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</si>
  <si>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</si>
  <si>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</si>
  <si>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</si>
  <si>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</si>
  <si>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</si>
  <si>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</si>
  <si>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</si>
  <si>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</si>
  <si>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</si>
  <si>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</si>
  <si>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</si>
  <si>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</si>
  <si>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</si>
  <si>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</si>
  <si>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</si>
  <si>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</si>
  <si>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</si>
  <si>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</si>
  <si>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</si>
  <si>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</si>
  <si>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</si>
  <si>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</si>
  <si>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</si>
  <si>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</si>
  <si>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</si>
  <si>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</si>
  <si>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</si>
  <si>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</si>
  <si>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</si>
  <si>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</si>
  <si>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</si>
  <si>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</si>
  <si>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</si>
  <si>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</si>
  <si>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</si>
  <si>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</si>
  <si>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</si>
  <si>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</si>
  <si>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</si>
  <si>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</si>
  <si>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</si>
  <si>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</si>
  <si>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</si>
  <si>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</si>
  <si>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</si>
  <si>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</si>
  <si>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</si>
  <si>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</si>
  <si>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</si>
  <si>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</si>
  <si>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</si>
  <si>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</si>
  <si>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</si>
  <si>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</si>
  <si>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</si>
  <si>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</si>
  <si>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</si>
  <si>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</si>
  <si>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</si>
  <si>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</si>
  <si>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</si>
  <si>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</si>
  <si>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</si>
  <si>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</si>
  <si>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</si>
  <si>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</si>
  <si>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</si>
  <si>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</si>
  <si>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</si>
  <si>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</si>
  <si>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</si>
  <si>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</si>
  <si>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</si>
  <si>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</si>
  <si>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</si>
  <si>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</si>
  <si>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</si>
  <si>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</si>
  <si>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</si>
  <si>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</si>
  <si>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</si>
  <si>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</si>
  <si>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</si>
  <si>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</si>
  <si>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</si>
  <si>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</si>
  <si>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</si>
  <si>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</si>
  <si>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</si>
  <si>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</si>
  <si>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</si>
  <si>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</si>
  <si>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</si>
  <si>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</si>
  <si>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</si>
  <si>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</si>
  <si>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</si>
  <si>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</si>
  <si>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</si>
  <si>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</si>
  <si>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</si>
  <si>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</si>
  <si>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</si>
  <si>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</si>
  <si>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</si>
  <si>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</si>
  <si>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</si>
  <si>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</si>
  <si>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</si>
  <si>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</si>
  <si>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</si>
  <si>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</si>
  <si>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</si>
  <si>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</si>
  <si>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</si>
  <si>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</si>
  <si>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</si>
  <si>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</si>
  <si>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</si>
  <si>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</si>
  <si>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</si>
  <si>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</si>
  <si>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</si>
  <si>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</si>
  <si>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</si>
  <si>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</si>
  <si>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</si>
  <si>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</si>
  <si>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</si>
  <si>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</si>
  <si>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</si>
  <si>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</si>
  <si>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</si>
  <si>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</si>
  <si>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</si>
  <si>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</si>
  <si>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</si>
  <si>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</si>
  <si>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</si>
  <si>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</si>
  <si>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</si>
  <si>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</si>
  <si>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</si>
  <si>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</si>
  <si>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</si>
  <si>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</si>
  <si>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</si>
  <si>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</si>
  <si>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</si>
  <si>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</si>
  <si>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</si>
  <si>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</si>
  <si>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</si>
  <si>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</si>
  <si>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</si>
  <si>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</si>
  <si>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</si>
  <si>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</si>
  <si>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</si>
  <si>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</si>
  <si>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</si>
  <si>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</si>
  <si>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</si>
  <si>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</si>
  <si>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</si>
  <si>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</si>
  <si>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</si>
  <si>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</si>
  <si>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</si>
  <si>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</si>
  <si>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</si>
  <si>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</si>
  <si>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</si>
  <si>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</si>
  <si>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</si>
  <si>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</si>
  <si>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</si>
  <si>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</si>
  <si>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</si>
  <si>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</si>
  <si>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</si>
  <si>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</si>
  <si>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</si>
  <si>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</si>
  <si>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</si>
  <si>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</si>
  <si>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</si>
  <si>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</si>
  <si>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</si>
  <si>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</si>
  <si>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</si>
  <si>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</si>
  <si>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</si>
  <si>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</si>
  <si>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</si>
  <si>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</si>
  <si>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</si>
  <si>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</si>
  <si>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</si>
  <si>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</si>
  <si>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</si>
  <si>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</si>
  <si>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</si>
  <si>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</si>
  <si>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</si>
  <si>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</si>
  <si>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</si>
  <si>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</si>
  <si>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</si>
  <si>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</si>
  <si>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</si>
  <si>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</si>
  <si>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</si>
  <si>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</si>
  <si>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</si>
  <si>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</si>
  <si>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</si>
  <si>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</si>
  <si>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</si>
  <si>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</si>
  <si>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</si>
  <si>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</si>
  <si>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</si>
  <si>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</si>
  <si>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</si>
  <si>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</si>
  <si>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</si>
  <si>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</si>
  <si>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</si>
  <si>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</si>
  <si>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</si>
  <si>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</si>
  <si>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</si>
  <si>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</si>
  <si>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</si>
  <si>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</si>
  <si>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</si>
  <si>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</si>
  <si>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</si>
  <si>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</si>
  <si>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</si>
  <si>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</si>
  <si>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</si>
  <si>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</si>
  <si>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</si>
  <si>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</si>
  <si>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</si>
  <si>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</si>
  <si>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</si>
  <si>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</si>
  <si>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</si>
  <si>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</si>
  <si>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</si>
  <si>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</si>
  <si>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</si>
  <si>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</si>
  <si>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</si>
  <si>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</si>
  <si>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</si>
  <si>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</si>
  <si>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</si>
  <si>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</si>
  <si>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</si>
  <si>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</si>
  <si>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</si>
  <si>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</si>
  <si>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</si>
  <si>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</si>
  <si>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</si>
  <si>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</si>
  <si>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</si>
  <si>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</si>
  <si>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</si>
  <si>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</si>
  <si>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</si>
  <si>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</si>
  <si>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</si>
  <si>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</si>
  <si>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</si>
  <si>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</si>
  <si>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</si>
  <si>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</si>
  <si>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</si>
  <si>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</si>
  <si>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</si>
  <si>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</si>
  <si>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</si>
  <si>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</si>
  <si>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</si>
  <si>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</si>
  <si>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</si>
  <si>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</si>
  <si>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</si>
  <si>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</si>
  <si>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</si>
  <si>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</si>
  <si>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</si>
  <si>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</si>
  <si>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</si>
  <si>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</si>
  <si>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</si>
  <si>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</si>
  <si>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</si>
  <si>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</si>
  <si>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</si>
  <si>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</si>
  <si>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</si>
  <si>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</si>
  <si>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</si>
  <si>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</si>
  <si>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</si>
  <si>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</si>
  <si>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</si>
  <si>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</si>
  <si>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</si>
  <si>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</si>
  <si>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</si>
  <si>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</si>
  <si>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</si>
  <si>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</si>
  <si>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</si>
  <si>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</si>
  <si>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</si>
  <si>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</si>
  <si>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</si>
  <si>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</si>
  <si>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</si>
  <si>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</si>
  <si>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</si>
  <si>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</si>
  <si>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</si>
  <si>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</si>
  <si>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</si>
  <si>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</si>
  <si>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</si>
  <si>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</si>
  <si>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</si>
  <si>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</si>
  <si>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</si>
  <si>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</si>
  <si>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</si>
  <si>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</si>
  <si>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</si>
  <si>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</si>
  <si>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</si>
  <si>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</si>
  <si>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</si>
  <si>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</si>
  <si>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</si>
  <si>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</si>
  <si>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</si>
  <si>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</si>
  <si>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</si>
  <si>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</si>
  <si>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</si>
  <si>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</si>
  <si>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</si>
  <si>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</si>
  <si>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</si>
  <si>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</si>
  <si>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</si>
  <si>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</si>
  <si>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</si>
  <si>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</si>
  <si>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</si>
  <si>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</si>
  <si>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</si>
  <si>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</si>
  <si>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</si>
  <si>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</si>
  <si>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</si>
  <si>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</si>
  <si>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</si>
  <si>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</si>
  <si>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</si>
  <si>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</si>
  <si>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</si>
  <si>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</si>
  <si>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</si>
  <si>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</si>
  <si>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</si>
  <si>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</si>
  <si>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</si>
  <si>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</si>
  <si>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</si>
  <si>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</si>
  <si>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</si>
  <si>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</si>
  <si>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</si>
  <si>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</si>
  <si>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</si>
  <si>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</si>
  <si>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</si>
  <si>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</si>
  <si>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</si>
  <si>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</si>
  <si>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</si>
  <si>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</si>
  <si>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</si>
  <si>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</si>
  <si>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</si>
  <si>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</si>
  <si>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</si>
  <si>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</si>
  <si>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</si>
  <si>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</si>
  <si>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</si>
  <si>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</si>
  <si>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</si>
  <si>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</si>
  <si>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</si>
  <si>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</si>
  <si>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</si>
  <si>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</si>
  <si>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</si>
  <si>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</si>
  <si>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</si>
  <si>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</si>
  <si>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</si>
  <si>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</si>
  <si>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</si>
  <si>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</si>
  <si>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</si>
  <si>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</si>
  <si>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</si>
  <si>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</si>
  <si>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</si>
  <si>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</si>
  <si>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</si>
  <si>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</si>
  <si>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</si>
  <si>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</si>
  <si>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</si>
  <si>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</si>
  <si>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</si>
  <si>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</si>
  <si>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</si>
  <si>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</si>
  <si>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</si>
  <si>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</si>
  <si>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</si>
  <si>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</si>
  <si>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</si>
  <si>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</si>
  <si>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</si>
  <si>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</si>
  <si>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</si>
  <si>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</si>
  <si>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</si>
  <si>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</si>
  <si>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</si>
  <si>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</si>
  <si>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</si>
  <si>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</si>
  <si>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</si>
  <si>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</si>
  <si>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</si>
  <si>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</si>
  <si>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</si>
  <si>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</si>
  <si>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</si>
  <si>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</si>
  <si>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</si>
  <si>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</si>
  <si>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</si>
  <si>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</si>
  <si>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</si>
  <si>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</si>
  <si>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</si>
  <si>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</si>
  <si>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</si>
  <si>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</si>
  <si>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</si>
  <si>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</si>
  <si>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</si>
  <si>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</si>
  <si>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</si>
  <si>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</si>
  <si>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</si>
  <si>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</si>
  <si>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</si>
  <si>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</si>
  <si>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</si>
  <si>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</si>
  <si>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</si>
  <si>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</si>
  <si>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</si>
  <si>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</si>
  <si>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</si>
  <si>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</si>
  <si>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</si>
  <si>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</si>
  <si>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</si>
  <si>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</si>
  <si>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</si>
  <si>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</si>
  <si>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</si>
  <si>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</si>
  <si>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</si>
  <si>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</si>
  <si>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</si>
  <si>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</si>
  <si>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</si>
  <si>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</si>
  <si>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</si>
  <si>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</si>
  <si>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</si>
  <si>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</si>
  <si>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</si>
  <si>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</si>
  <si>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</si>
  <si>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</si>
  <si>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</si>
  <si>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</si>
  <si>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</si>
  <si>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</si>
  <si>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</si>
  <si>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</si>
  <si>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</si>
  <si>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</si>
  <si>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</si>
  <si>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</si>
  <si>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</si>
  <si>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</si>
  <si>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</si>
  <si>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</si>
  <si>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</si>
  <si>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</si>
  <si>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</si>
  <si>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</si>
  <si>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</si>
  <si>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</si>
  <si>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</si>
  <si>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</si>
  <si>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</si>
  <si>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</si>
  <si>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</si>
  <si>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</si>
  <si>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</si>
  <si>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</si>
  <si>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</si>
  <si>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</si>
  <si>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</si>
  <si>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</si>
  <si>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</si>
  <si>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</si>
  <si>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</si>
  <si>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</si>
  <si>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</si>
  <si>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</si>
  <si>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</si>
  <si>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</si>
  <si>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</si>
  <si>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</si>
  <si>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</si>
  <si>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</si>
  <si>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</si>
  <si>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</si>
  <si>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</si>
  <si>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</si>
  <si>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</si>
  <si>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</si>
  <si>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</si>
  <si>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</si>
  <si>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</si>
  <si>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</si>
  <si>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</si>
  <si>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</si>
  <si>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</si>
  <si>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</si>
  <si>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</si>
  <si>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</si>
  <si>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</si>
  <si>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</si>
  <si>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</si>
  <si>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</si>
  <si>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</si>
  <si>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</si>
  <si>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</si>
  <si>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</si>
  <si>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</si>
  <si>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</si>
  <si>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</si>
  <si>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</si>
  <si>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</si>
  <si>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</si>
  <si>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</si>
  <si>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</si>
  <si>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</si>
  <si>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</si>
  <si>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</si>
  <si>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</si>
  <si>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</si>
  <si>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</si>
  <si>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</si>
  <si>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</si>
  <si>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</si>
  <si>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</si>
  <si>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</si>
  <si>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</si>
  <si>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</si>
  <si>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</si>
  <si>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</si>
  <si>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</si>
  <si>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</si>
  <si>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</si>
  <si>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</si>
  <si>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</si>
  <si>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</si>
  <si>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</si>
  <si>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</si>
  <si>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</si>
  <si>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</si>
  <si>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</si>
  <si>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</si>
  <si>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</si>
  <si>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</si>
  <si>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</si>
  <si>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</si>
  <si>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</si>
  <si>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</si>
  <si>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</si>
  <si>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</si>
  <si>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</si>
  <si>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</si>
  <si>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</si>
  <si>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</si>
  <si>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</si>
  <si>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</si>
  <si>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</si>
  <si>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</si>
  <si>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</si>
  <si>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</si>
  <si>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</si>
  <si>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</si>
  <si>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</si>
  <si>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</si>
  <si>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</si>
  <si>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</si>
  <si>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</si>
  <si>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</si>
  <si>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</si>
  <si>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</si>
  <si>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</si>
  <si>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</si>
  <si>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</si>
  <si>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</si>
  <si>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</si>
  <si>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</si>
  <si>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</si>
  <si>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</si>
  <si>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</si>
  <si>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</si>
  <si>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</si>
  <si>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</si>
  <si>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</si>
  <si>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</si>
  <si>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</si>
  <si>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</si>
  <si>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</si>
  <si>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</si>
  <si>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</si>
  <si>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</si>
  <si>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</si>
  <si>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</si>
  <si>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</si>
  <si>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</si>
  <si>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</si>
  <si>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</si>
  <si>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</si>
  <si>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</si>
  <si>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</si>
  <si>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</si>
  <si>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</si>
  <si>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</si>
  <si>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</si>
  <si>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</si>
  <si>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</si>
  <si>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</si>
  <si>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</si>
  <si>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</si>
  <si>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</si>
  <si>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</si>
  <si>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</si>
  <si>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</si>
  <si>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</si>
  <si>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</si>
  <si>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</si>
  <si>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</si>
  <si>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</si>
  <si>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</si>
  <si>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</si>
  <si>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</si>
  <si>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</si>
  <si>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</si>
  <si>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</si>
  <si>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</si>
  <si>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</si>
  <si>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</si>
  <si>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</si>
  <si>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</si>
  <si>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</si>
  <si>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</si>
  <si>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</si>
  <si>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</si>
  <si>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</si>
  <si>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</si>
  <si>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</si>
  <si>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</si>
  <si>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</si>
  <si>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</si>
  <si>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</si>
  <si>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</si>
  <si>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</si>
  <si>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</si>
  <si>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</si>
  <si>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</si>
  <si>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</si>
  <si>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</si>
  <si>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</si>
  <si>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</si>
  <si>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</si>
  <si>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</si>
  <si>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</si>
  <si>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</si>
  <si>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</si>
  <si>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</si>
  <si>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</si>
  <si>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</si>
  <si>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</si>
  <si>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</si>
  <si>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</si>
  <si>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</si>
  <si>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</si>
  <si>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</si>
  <si>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</si>
  <si>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</si>
  <si>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</si>
  <si>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</si>
  <si>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</si>
  <si>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</si>
  <si>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</si>
  <si>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</si>
  <si>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</si>
  <si>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</si>
  <si>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</si>
  <si>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</si>
  <si>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</si>
  <si>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</si>
  <si>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</si>
  <si>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</si>
  <si>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</si>
  <si>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</si>
  <si>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</si>
  <si>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</si>
  <si>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</si>
  <si>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</si>
  <si>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</si>
  <si>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</si>
  <si>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</si>
  <si>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</si>
  <si>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</si>
  <si>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</si>
  <si>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</si>
  <si>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</si>
  <si>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</si>
  <si>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</si>
  <si>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</si>
  <si>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</si>
  <si>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</si>
  <si>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</si>
  <si>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</si>
  <si>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</si>
  <si>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</si>
  <si>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</si>
  <si>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</si>
  <si>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</si>
  <si>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</si>
  <si>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</si>
  <si>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</si>
  <si>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</si>
  <si>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</si>
  <si>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</si>
  <si>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</si>
  <si>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</si>
  <si>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</si>
  <si>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</si>
  <si>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</si>
  <si>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</si>
  <si>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</si>
  <si>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</si>
  <si>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</si>
  <si>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</si>
  <si>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</si>
  <si>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</si>
  <si>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</si>
  <si>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</si>
  <si>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</si>
  <si>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</si>
  <si>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</si>
  <si>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</si>
  <si>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</si>
  <si>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</si>
  <si>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</si>
  <si>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</si>
  <si>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</si>
  <si>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</si>
  <si>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</si>
  <si>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</si>
  <si>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</si>
  <si>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</si>
  <si>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</si>
  <si>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</si>
  <si>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</si>
  <si>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</si>
  <si>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</si>
  <si>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</si>
  <si>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</si>
  <si>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</si>
  <si>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</si>
  <si>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</si>
  <si>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</si>
  <si>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</si>
  <si>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</si>
  <si>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</si>
  <si>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</si>
  <si>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</si>
  <si>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</si>
  <si>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</si>
  <si>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</si>
  <si>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</si>
  <si>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</si>
  <si>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</si>
  <si>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</si>
  <si>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</si>
  <si>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</si>
  <si>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</si>
  <si>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</si>
  <si>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</si>
  <si>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</si>
  <si>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</si>
  <si>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</si>
  <si>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</si>
  <si>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</si>
  <si>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</si>
  <si>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</si>
  <si>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</si>
  <si>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</si>
  <si>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</si>
  <si>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</si>
  <si>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</si>
  <si>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</si>
  <si>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</si>
  <si>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</si>
  <si>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</si>
  <si>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</si>
  <si>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</si>
  <si>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</si>
  <si>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</si>
  <si>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</si>
  <si>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</si>
  <si>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</si>
  <si>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</si>
  <si>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</si>
  <si>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</si>
  <si>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</si>
  <si>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</si>
  <si>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</si>
  <si>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</si>
  <si>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</si>
  <si>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</si>
  <si>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</si>
  <si>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</si>
  <si>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</si>
  <si>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</si>
  <si>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</si>
  <si>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</si>
  <si>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</si>
  <si>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</si>
  <si>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</si>
  <si>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</si>
  <si>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</si>
  <si>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</si>
  <si>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</si>
  <si>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</si>
  <si>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</si>
  <si>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</si>
  <si>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</si>
  <si>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</si>
  <si>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</si>
  <si>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</si>
  <si>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</si>
  <si>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</si>
  <si>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</si>
  <si>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</si>
  <si>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</si>
  <si>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</si>
  <si>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</si>
  <si>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</si>
  <si>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</si>
  <si>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</si>
  <si>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</si>
  <si>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</si>
  <si>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</si>
  <si>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</si>
  <si>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</si>
  <si>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</si>
  <si>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</si>
  <si>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</si>
  <si>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</si>
  <si>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</si>
  <si>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</si>
  <si>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</si>
  <si>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</si>
  <si>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</si>
  <si>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</si>
  <si>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</si>
  <si>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</si>
  <si>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</si>
  <si>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</si>
  <si>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</si>
  <si>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</si>
  <si>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</si>
  <si>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</si>
  <si>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</si>
  <si>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</si>
  <si>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</si>
  <si>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</si>
  <si>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</si>
  <si>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</si>
  <si>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</si>
  <si>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</si>
  <si>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</si>
  <si>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</si>
  <si>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</si>
  <si>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</si>
  <si>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</si>
  <si>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</si>
  <si>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</si>
  <si>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</si>
  <si>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</si>
  <si>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</si>
  <si>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</si>
  <si>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</si>
  <si>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</si>
  <si>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</si>
  <si>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</si>
  <si>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</si>
  <si>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</si>
  <si>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</si>
  <si>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</si>
  <si>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</si>
  <si>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</si>
  <si>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</si>
  <si>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</si>
  <si>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</si>
  <si>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</si>
  <si>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</si>
  <si>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</si>
  <si>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</si>
  <si>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</si>
  <si>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</si>
  <si>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</si>
  <si>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</si>
  <si>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</si>
  <si>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</si>
  <si>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</si>
  <si>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</si>
  <si>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</si>
  <si>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</si>
  <si>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</si>
  <si>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</si>
  <si>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</si>
  <si>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</si>
  <si>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</si>
  <si>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</si>
  <si>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</si>
  <si>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</si>
  <si>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</si>
  <si>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</si>
  <si>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</si>
  <si>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</si>
  <si>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</si>
  <si>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</si>
  <si>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</si>
  <si>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</si>
  <si>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</si>
  <si>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</si>
  <si>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</si>
  <si>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</si>
  <si>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</si>
  <si>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</si>
  <si>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</si>
  <si>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</si>
  <si>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</si>
  <si>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</si>
  <si>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</si>
  <si>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</si>
  <si>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</si>
  <si>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</si>
  <si>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</si>
  <si>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</si>
  <si>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</si>
  <si>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</si>
  <si>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</si>
  <si>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</si>
  <si>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</si>
  <si>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</si>
  <si>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</si>
  <si>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</si>
  <si>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</si>
  <si>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</si>
  <si>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</si>
  <si>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</si>
  <si>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</si>
  <si>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</si>
  <si>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</si>
  <si>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</si>
  <si>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</si>
  <si>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</si>
  <si>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</si>
  <si>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</si>
  <si>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</si>
  <si>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</si>
  <si>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</si>
  <si>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</si>
  <si>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</si>
  <si>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</si>
  <si>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</si>
  <si>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</si>
  <si>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</si>
  <si>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</si>
  <si>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</si>
  <si>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</si>
  <si>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</si>
  <si>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</si>
  <si>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</si>
  <si>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</si>
  <si>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</si>
  <si>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</si>
  <si>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</si>
  <si>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</si>
  <si>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</si>
  <si>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</si>
  <si>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</si>
  <si>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</si>
  <si>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</si>
  <si>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</si>
  <si>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</si>
  <si>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</si>
  <si>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</si>
  <si>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</si>
  <si>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</si>
  <si>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</si>
  <si>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</si>
  <si>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</si>
  <si>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</si>
  <si>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</si>
  <si>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</si>
  <si>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</si>
  <si>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</si>
  <si>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</si>
  <si>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</si>
  <si>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</si>
  <si>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</si>
  <si>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</si>
  <si>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</si>
  <si>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</si>
  <si>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</si>
  <si>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</si>
  <si>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</si>
  <si>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</si>
  <si>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</si>
  <si>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</si>
  <si>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</si>
  <si>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</si>
  <si>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</si>
  <si>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</si>
  <si>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</si>
  <si>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</si>
  <si>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</si>
  <si>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</si>
  <si>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</si>
  <si>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</si>
  <si>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</si>
  <si>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</si>
  <si>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</si>
  <si>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</si>
  <si>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</si>
  <si>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</si>
  <si>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</si>
  <si>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</si>
  <si>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</si>
  <si>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</si>
  <si>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</si>
  <si>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</si>
  <si>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</si>
  <si>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</si>
  <si>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</si>
  <si>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</si>
  <si>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</si>
  <si>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</si>
  <si>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</si>
  <si>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</si>
  <si>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</si>
  <si>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</si>
  <si>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</si>
  <si>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</si>
  <si>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</si>
  <si>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</si>
  <si>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</si>
  <si>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</si>
  <si>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</si>
  <si>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</si>
  <si>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</si>
  <si>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</si>
  <si>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</si>
  <si>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</si>
  <si>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</si>
  <si>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</si>
  <si>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</si>
  <si>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</si>
  <si>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</si>
  <si>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</si>
  <si>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</si>
  <si>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</si>
  <si>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</si>
  <si>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</si>
  <si>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</si>
  <si>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</si>
  <si>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</si>
  <si>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</si>
  <si>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</si>
  <si>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</si>
  <si>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</si>
  <si>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</si>
  <si>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</si>
  <si>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</si>
  <si>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</si>
  <si>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</si>
  <si>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</si>
  <si>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</si>
  <si>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</si>
  <si>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</si>
  <si>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</si>
  <si>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</si>
  <si>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</si>
  <si>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</si>
  <si>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</si>
  <si>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</si>
  <si>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</si>
  <si>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</si>
  <si>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</si>
  <si>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</si>
  <si>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</si>
  <si>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</si>
  <si>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</si>
  <si>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</si>
  <si>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</si>
  <si>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</si>
  <si>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</si>
  <si>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</si>
  <si>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</si>
  <si>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</si>
  <si>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</si>
  <si>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</si>
  <si>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</si>
  <si>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</si>
  <si>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</si>
  <si>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</si>
  <si>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</si>
  <si>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</si>
  <si>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</si>
  <si>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</si>
  <si>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</si>
  <si>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</si>
  <si>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</si>
  <si>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</si>
  <si>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</si>
  <si>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</si>
  <si>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</si>
  <si>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</si>
  <si>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</si>
  <si>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</si>
  <si>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</si>
  <si>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</si>
  <si>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</si>
  <si>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</si>
  <si>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</si>
  <si>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</si>
  <si>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</si>
  <si>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</si>
  <si>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</si>
  <si>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</si>
  <si>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</si>
  <si>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</si>
  <si>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</si>
  <si>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</si>
  <si>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</si>
  <si>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</si>
  <si>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</si>
  <si>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</si>
  <si>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</si>
  <si>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</si>
  <si>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</si>
  <si>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</si>
  <si>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</si>
  <si>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</si>
  <si>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</si>
  <si>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</si>
  <si>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</si>
  <si>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</si>
  <si>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</si>
  <si>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</si>
  <si>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</si>
  <si>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</si>
  <si>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</si>
  <si>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</si>
  <si>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</si>
  <si>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</si>
  <si>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</si>
  <si>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</si>
  <si>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</si>
  <si>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</si>
  <si>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</si>
  <si>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</si>
  <si>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</si>
  <si>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</si>
  <si>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</si>
  <si>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</si>
  <si>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</si>
  <si>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</si>
  <si>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</si>
  <si>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</si>
  <si>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</si>
  <si>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</si>
  <si>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</si>
  <si>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</si>
  <si>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</si>
  <si>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</si>
  <si>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</si>
  <si>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</si>
  <si>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</si>
  <si>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</si>
  <si>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</si>
  <si>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</si>
  <si>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</si>
  <si>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</si>
  <si>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</si>
  <si>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</si>
  <si>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</si>
  <si>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</si>
  <si>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</si>
  <si>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</si>
  <si>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</si>
  <si>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</si>
  <si>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</si>
  <si>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</si>
  <si>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</si>
  <si>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</si>
  <si>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</si>
  <si>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</si>
  <si>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</si>
  <si>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</si>
  <si>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</si>
  <si>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</si>
  <si>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</si>
  <si>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</si>
  <si>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</si>
  <si>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</si>
  <si>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</si>
  <si>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</si>
  <si>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</si>
  <si>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</si>
  <si>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</si>
  <si>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</si>
  <si>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</si>
  <si>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</si>
  <si>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</si>
  <si>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</si>
  <si>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</si>
  <si>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</si>
  <si>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</si>
  <si>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</si>
  <si>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</si>
  <si>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</si>
  <si>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</si>
  <si>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</si>
  <si>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</si>
  <si>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</si>
  <si>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</si>
  <si>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</si>
  <si>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</si>
  <si>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</si>
  <si>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</si>
  <si>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</si>
  <si>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</si>
  <si>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</si>
  <si>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</si>
  <si>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</si>
  <si>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</si>
  <si>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</si>
  <si>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</si>
  <si>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</si>
  <si>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</si>
  <si>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</si>
  <si>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</si>
  <si>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</si>
  <si>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</si>
  <si>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</si>
  <si>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</si>
  <si>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</si>
  <si>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</si>
  <si>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</si>
  <si>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</si>
  <si>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</si>
  <si>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</si>
  <si>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</si>
  <si>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</si>
  <si>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</si>
  <si>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</si>
  <si>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</si>
  <si>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</si>
  <si>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</si>
  <si>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</si>
  <si>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</si>
  <si>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</si>
  <si>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</si>
  <si>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</si>
  <si>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</si>
  <si>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</si>
  <si>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</si>
  <si>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</si>
  <si>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</si>
  <si>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</si>
  <si>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</si>
  <si>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</si>
  <si>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</si>
  <si>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</si>
  <si>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</si>
  <si>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</si>
  <si>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</si>
  <si>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</si>
  <si>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</si>
  <si>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</si>
  <si>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</si>
  <si>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</si>
  <si>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</si>
  <si>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</si>
  <si>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</si>
  <si>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</si>
  <si>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</si>
  <si>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</si>
  <si>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</si>
  <si>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</si>
  <si>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</si>
  <si>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</si>
  <si>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</si>
  <si>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</si>
  <si>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</si>
  <si>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</si>
  <si>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</si>
  <si>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</si>
  <si>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</si>
  <si>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</si>
  <si>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</si>
  <si>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</si>
  <si>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</si>
  <si>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</si>
  <si>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</si>
  <si>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</si>
  <si>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</si>
  <si>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</si>
  <si>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</si>
  <si>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</si>
  <si>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</si>
  <si>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</si>
  <si>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</si>
  <si>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</si>
  <si>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</si>
  <si>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</si>
  <si>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</si>
  <si>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</si>
  <si>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</si>
  <si>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</si>
  <si>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</si>
  <si>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</si>
  <si>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</si>
  <si>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</si>
  <si>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</si>
  <si>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</si>
  <si>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</si>
  <si>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</si>
  <si>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</si>
  <si>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</si>
  <si>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</si>
  <si>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</si>
  <si>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</si>
  <si>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</si>
  <si>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</si>
  <si>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</si>
  <si>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</si>
  <si>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</si>
  <si>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</si>
  <si>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</si>
  <si>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</si>
  <si>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</si>
  <si>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</si>
  <si>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</si>
  <si>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</si>
  <si>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</si>
  <si>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</si>
  <si>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</si>
  <si>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</si>
  <si>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</si>
  <si>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</si>
  <si>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</si>
  <si>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</si>
  <si>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</si>
  <si>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</si>
  <si>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</si>
  <si>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</si>
  <si>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</si>
  <si>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</si>
  <si>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</si>
  <si>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</si>
  <si>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</si>
  <si>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</si>
  <si>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</si>
  <si>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</si>
  <si>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</si>
  <si>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</si>
  <si>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</si>
  <si>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</si>
  <si>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</si>
  <si>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</si>
  <si>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</si>
  <si>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</si>
  <si>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</si>
  <si>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</si>
  <si>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</si>
  <si>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</si>
  <si>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</si>
  <si>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</si>
  <si>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</si>
  <si>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</si>
  <si>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</si>
  <si>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</si>
  <si>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</si>
  <si>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</si>
  <si>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</si>
  <si>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</si>
  <si>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</si>
  <si>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</si>
  <si>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</si>
  <si>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</si>
  <si>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</si>
  <si>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</si>
  <si>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</si>
  <si>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</si>
  <si>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</si>
  <si>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</si>
  <si>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</si>
  <si>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</si>
  <si>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</si>
  <si>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</si>
  <si>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</si>
  <si>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</si>
  <si>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</si>
  <si>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</si>
  <si>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</si>
  <si>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</si>
  <si>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</si>
  <si>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</si>
  <si>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</si>
  <si>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</si>
  <si>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</si>
  <si>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</si>
  <si>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</si>
  <si>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</si>
  <si>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</si>
  <si>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</si>
  <si>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</si>
  <si>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</si>
  <si>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</si>
  <si>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</si>
  <si>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</si>
  <si>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</si>
  <si>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</si>
  <si>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</si>
  <si>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</si>
  <si>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</si>
  <si>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</si>
  <si>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</si>
  <si>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</si>
  <si>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</si>
  <si>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</si>
  <si>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</si>
  <si>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</si>
  <si>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</si>
  <si>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</si>
  <si>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</si>
  <si>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</si>
  <si>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</si>
  <si>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</si>
  <si>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</si>
  <si>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</si>
  <si>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</si>
  <si>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</si>
  <si>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</si>
  <si>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</si>
  <si>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</si>
  <si>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</si>
  <si>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</si>
  <si>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</si>
  <si>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</si>
  <si>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</si>
  <si>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</si>
  <si>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</si>
  <si>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</si>
  <si>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</si>
  <si>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</si>
  <si>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</si>
  <si>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</si>
  <si>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</si>
  <si>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</si>
  <si>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</si>
  <si>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</si>
  <si>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</si>
  <si>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</si>
  <si>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</si>
  <si>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</si>
  <si>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</si>
  <si>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</si>
  <si>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</si>
  <si>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</si>
  <si>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</si>
  <si>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</si>
  <si>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</si>
  <si>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</si>
  <si>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</si>
  <si>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</si>
  <si>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</si>
  <si>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</si>
  <si>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</si>
  <si>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</si>
  <si>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</si>
  <si>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</si>
  <si>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</si>
  <si>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</si>
  <si>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</si>
  <si>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</si>
  <si>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</si>
  <si>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</si>
  <si>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</si>
  <si>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</si>
  <si>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</si>
  <si>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</si>
  <si>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</si>
  <si>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</si>
  <si>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</si>
  <si>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</si>
  <si>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</si>
  <si>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</si>
  <si>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</si>
  <si>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</si>
  <si>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</si>
  <si>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</si>
  <si>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</si>
  <si>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</si>
  <si>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</si>
  <si>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</si>
  <si>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</si>
  <si>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</si>
  <si>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</si>
  <si>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</si>
  <si>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</si>
  <si>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</si>
  <si>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</si>
  <si>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</si>
  <si>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</si>
  <si>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</si>
  <si>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</si>
  <si>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</si>
  <si>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</si>
  <si>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</si>
  <si>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</si>
  <si>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</si>
  <si>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</si>
  <si>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</si>
  <si>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</si>
  <si>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</si>
  <si>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</si>
  <si>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</si>
  <si>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</si>
  <si>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</si>
  <si>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</si>
  <si>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</si>
  <si>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</si>
  <si>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</si>
  <si>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</si>
  <si>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</si>
  <si>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</si>
  <si>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</si>
  <si>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</si>
  <si>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</si>
  <si>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</si>
  <si>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</si>
  <si>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</si>
  <si>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</si>
  <si>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</si>
  <si>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</si>
  <si>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</si>
  <si>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</si>
  <si>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</si>
  <si>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</si>
  <si>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</si>
  <si>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</si>
  <si>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</si>
  <si>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</si>
  <si>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</si>
  <si>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</si>
  <si>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</si>
  <si>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</si>
  <si>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</si>
  <si>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</si>
  <si>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</si>
  <si>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</si>
  <si>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</si>
  <si>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</si>
  <si>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</si>
  <si>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</si>
  <si>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</si>
  <si>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</si>
  <si>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</si>
  <si>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</si>
  <si>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</si>
  <si>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</si>
  <si>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</si>
  <si>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</si>
  <si>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</si>
  <si>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</si>
  <si>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</si>
  <si>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</si>
  <si>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</si>
  <si>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</si>
  <si>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</si>
  <si>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</si>
  <si>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</si>
  <si>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</si>
  <si>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</si>
  <si>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</si>
  <si>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</si>
  <si>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</si>
  <si>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</si>
  <si>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</si>
  <si>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</si>
  <si>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</si>
  <si>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</si>
  <si>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</si>
  <si>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</si>
  <si>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</si>
  <si>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</si>
  <si>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</si>
  <si>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</si>
  <si>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</si>
  <si>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</si>
  <si>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</si>
  <si>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</si>
  <si>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</si>
  <si>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</si>
  <si>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</si>
  <si>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</si>
  <si>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</si>
  <si>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</si>
  <si>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</si>
  <si>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</si>
  <si>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</si>
  <si>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</si>
  <si>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</si>
  <si>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</si>
  <si>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</si>
  <si>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</si>
  <si>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</si>
  <si>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</si>
  <si>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</si>
  <si>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</si>
  <si>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</si>
  <si>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</si>
  <si>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</si>
  <si>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</si>
  <si>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</si>
  <si>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</si>
  <si>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</si>
  <si>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</si>
  <si>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</si>
  <si>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</si>
  <si>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</si>
  <si>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</si>
  <si>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</si>
  <si>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</si>
  <si>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</si>
  <si>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</si>
  <si>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</si>
  <si>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</si>
  <si>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</si>
  <si>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</si>
  <si>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</si>
  <si>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</si>
  <si>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</si>
  <si>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</si>
  <si>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</si>
  <si>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</si>
  <si>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</si>
  <si>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</si>
  <si>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</si>
  <si>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</si>
  <si>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</si>
  <si>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</si>
  <si>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</si>
  <si>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</si>
  <si>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</si>
  <si>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</si>
  <si>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</si>
  <si>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</si>
  <si>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</si>
  <si>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</si>
  <si>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</si>
  <si>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</si>
  <si>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</si>
  <si>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</si>
  <si>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</si>
  <si>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</si>
  <si>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</si>
  <si>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</si>
  <si>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</si>
  <si>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</si>
  <si>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</si>
  <si>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</si>
  <si>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</si>
  <si>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</si>
  <si>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</si>
  <si>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</si>
  <si>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</si>
  <si>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</si>
  <si>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</si>
  <si>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</si>
  <si>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</si>
  <si>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</si>
  <si>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</si>
  <si>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</si>
  <si>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</si>
  <si>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</si>
  <si>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</si>
  <si>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</si>
  <si>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</si>
  <si>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</si>
  <si>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</si>
  <si>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</si>
  <si>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</si>
  <si>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</si>
  <si>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</si>
  <si>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</si>
  <si>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</si>
  <si>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</si>
  <si>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</si>
  <si>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</si>
  <si>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</si>
  <si>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</si>
  <si>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</si>
  <si>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</si>
  <si>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</si>
  <si>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</si>
  <si>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</si>
  <si>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</si>
  <si>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</si>
  <si>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</si>
  <si>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</si>
  <si>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</si>
  <si>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</si>
  <si>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</si>
  <si>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</si>
  <si>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</si>
  <si>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</si>
  <si>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</si>
  <si>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</si>
  <si>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</si>
  <si>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</si>
  <si>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</si>
  <si>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</si>
  <si>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</si>
  <si>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</si>
  <si>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</si>
  <si>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</si>
  <si>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</si>
  <si>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</si>
  <si>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</si>
  <si>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</si>
  <si>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</si>
  <si>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</si>
  <si>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</si>
  <si>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</si>
  <si>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</si>
  <si>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</si>
  <si>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</si>
  <si>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</si>
  <si>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</si>
  <si>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</si>
  <si>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</si>
  <si>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</si>
  <si>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</si>
  <si>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</si>
  <si>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</si>
  <si>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</si>
  <si>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</si>
  <si>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</si>
  <si>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</si>
  <si>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</si>
  <si>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</si>
  <si>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</si>
  <si>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</si>
  <si>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</si>
  <si>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</si>
  <si>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</si>
  <si>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</si>
  <si>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</si>
  <si>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</si>
  <si>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</si>
  <si>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</si>
  <si>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</si>
  <si>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</si>
  <si>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</si>
  <si>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</si>
  <si>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</si>
  <si>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</si>
  <si>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</si>
  <si>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</si>
  <si>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</si>
  <si>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</si>
  <si>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</si>
  <si>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</si>
  <si>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</si>
  <si>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</si>
  <si>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</si>
  <si>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</si>
  <si>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</si>
  <si>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</si>
  <si>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</si>
  <si>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</si>
  <si>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</si>
  <si>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</si>
  <si>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</si>
  <si>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</si>
  <si>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</si>
  <si>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</si>
  <si>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</si>
  <si>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</si>
  <si>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</si>
  <si>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</si>
  <si>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</si>
  <si>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</si>
  <si>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</si>
  <si>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</si>
  <si>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</si>
  <si>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</si>
  <si>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</si>
  <si>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</si>
  <si>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</si>
  <si>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</si>
  <si>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</si>
  <si>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</si>
  <si>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</si>
  <si>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</si>
  <si>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</si>
  <si>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</si>
  <si>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</si>
  <si>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</si>
  <si>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</si>
  <si>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</si>
  <si>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</si>
  <si>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</si>
  <si>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</si>
  <si>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</si>
  <si>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</si>
  <si>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</si>
  <si>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</si>
  <si>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</si>
  <si>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</si>
  <si>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</si>
  <si>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</si>
  <si>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</si>
  <si>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</si>
  <si>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</si>
  <si>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</si>
  <si>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</si>
  <si>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</si>
  <si>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</si>
  <si>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</si>
  <si>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</si>
  <si>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</si>
  <si>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</si>
  <si>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</si>
  <si>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</si>
  <si>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</si>
  <si>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</si>
  <si>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</si>
  <si>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</si>
  <si>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</si>
  <si>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</si>
  <si>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</si>
  <si>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</si>
  <si>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</si>
  <si>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</si>
  <si>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</si>
  <si>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</si>
  <si>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</si>
  <si>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</si>
  <si>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</si>
  <si>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</si>
  <si>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</si>
  <si>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</si>
  <si>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</si>
  <si>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</si>
  <si>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</si>
  <si>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</si>
  <si>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</si>
  <si>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</si>
  <si>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</si>
  <si>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</si>
  <si>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</si>
  <si>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</si>
  <si>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</si>
  <si>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</si>
  <si>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</si>
  <si>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</si>
  <si>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</si>
  <si>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</si>
  <si>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</si>
  <si>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</si>
  <si>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</si>
  <si>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</si>
  <si>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</si>
  <si>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</si>
  <si>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</si>
  <si>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</si>
  <si>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</si>
  <si>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</si>
  <si>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</si>
  <si>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</si>
  <si>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</si>
  <si>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</si>
  <si>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</si>
  <si>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</si>
  <si>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</si>
  <si>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</si>
  <si>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</si>
  <si>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</si>
  <si>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</si>
  <si>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</si>
  <si>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</si>
  <si>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</si>
  <si>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</si>
  <si>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</si>
  <si>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</si>
  <si>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</si>
  <si>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</si>
  <si>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</si>
  <si>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</si>
  <si>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</si>
  <si>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</si>
  <si>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</si>
  <si>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</si>
  <si>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</si>
  <si>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</si>
  <si>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</si>
  <si>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</si>
  <si>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</si>
  <si>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</si>
  <si>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</si>
  <si>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</si>
  <si>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</si>
  <si>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</si>
  <si>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</si>
  <si>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</si>
  <si>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</si>
  <si>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</si>
  <si>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</si>
  <si>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</si>
  <si>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</si>
  <si>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</si>
  <si>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</si>
  <si>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</si>
  <si>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</si>
  <si>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</si>
  <si>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</si>
  <si>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</si>
  <si>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</si>
  <si>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</si>
  <si>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</si>
  <si>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</si>
  <si>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</si>
  <si>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</si>
  <si>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</si>
  <si>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</si>
  <si>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</si>
  <si>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</si>
  <si>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</si>
  <si>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</si>
  <si>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</si>
  <si>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</si>
  <si>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</si>
  <si>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</si>
  <si>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</si>
  <si>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</si>
  <si>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</si>
  <si>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</si>
  <si>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</si>
  <si>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</si>
  <si>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</si>
  <si>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</si>
  <si>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</si>
  <si>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</si>
  <si>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</si>
  <si>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</si>
  <si>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</si>
  <si>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</si>
  <si>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</si>
  <si>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</si>
  <si>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</si>
  <si>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</si>
  <si>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</si>
  <si>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</si>
  <si>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</si>
  <si>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</si>
  <si>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</si>
  <si>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</si>
  <si>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</si>
  <si>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</si>
  <si>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</si>
  <si>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</si>
  <si>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</si>
  <si>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</si>
  <si>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</si>
  <si>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</si>
  <si>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</si>
  <si>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</si>
  <si>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</si>
  <si>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</si>
  <si>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</si>
  <si>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</si>
  <si>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</si>
  <si>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</si>
  <si>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</si>
  <si>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</si>
  <si>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</si>
  <si>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</si>
  <si>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</si>
  <si>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</si>
  <si>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</si>
  <si>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</si>
  <si>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</si>
  <si>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</si>
  <si>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</si>
  <si>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</si>
  <si>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</si>
  <si>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</si>
  <si>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</si>
  <si>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</si>
  <si>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</si>
  <si>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</si>
  <si>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</si>
  <si>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</si>
  <si>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</si>
  <si>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</si>
  <si>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</si>
  <si>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</si>
  <si>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</si>
  <si>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</si>
  <si>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</si>
  <si>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</si>
  <si>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</si>
  <si>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</si>
  <si>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</si>
  <si>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</si>
  <si>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</si>
  <si>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</si>
  <si>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</si>
  <si>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</si>
  <si>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</si>
  <si>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</si>
  <si>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</si>
  <si>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</si>
  <si>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</si>
  <si>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</si>
  <si>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</si>
  <si>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</si>
  <si>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</si>
  <si>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</si>
  <si>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</si>
  <si>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</si>
  <si>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</si>
  <si>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</si>
  <si>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</si>
  <si>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</si>
  <si>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</si>
  <si>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</si>
  <si>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</si>
  <si>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</si>
  <si>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</si>
  <si>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</si>
  <si>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</si>
  <si>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</si>
  <si>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</si>
  <si>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</si>
  <si>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</si>
  <si>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</si>
  <si>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</si>
  <si>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</si>
  <si>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</si>
  <si>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</si>
  <si>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</si>
  <si>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</si>
  <si>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</si>
  <si>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</si>
  <si>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</si>
  <si>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</si>
  <si>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</si>
  <si>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</si>
  <si>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</si>
  <si>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</si>
  <si>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</si>
  <si>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</si>
  <si>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</si>
  <si>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</si>
  <si>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</si>
  <si>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</si>
  <si>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</si>
  <si>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</si>
  <si>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</si>
  <si>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</si>
  <si>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</si>
  <si>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</si>
  <si>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</si>
  <si>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</si>
  <si>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</si>
  <si>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</si>
  <si>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</si>
  <si>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</si>
  <si>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</si>
  <si>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</si>
  <si>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</si>
  <si>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</si>
  <si>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</si>
  <si>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</si>
  <si>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</si>
  <si>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</si>
  <si>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</si>
  <si>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</si>
  <si>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</si>
  <si>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</si>
  <si>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</si>
  <si>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</si>
  <si>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</si>
  <si>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</si>
  <si>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</si>
  <si>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</si>
  <si>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</si>
  <si>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</si>
  <si>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</si>
  <si>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</si>
  <si>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</si>
  <si>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</si>
  <si>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</si>
  <si>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</si>
  <si>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</si>
  <si>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</si>
  <si>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</si>
  <si>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</si>
  <si>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</si>
  <si>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</si>
  <si>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</si>
  <si>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</si>
  <si>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</si>
  <si>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</si>
  <si>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</si>
  <si>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</si>
  <si>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</si>
  <si>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</si>
  <si>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</si>
  <si>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</si>
  <si>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</si>
  <si>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</si>
  <si>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</si>
  <si>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</si>
  <si>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</si>
  <si>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</si>
  <si>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</si>
  <si>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</si>
  <si>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</si>
  <si>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</si>
  <si>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</si>
  <si>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</si>
  <si>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</si>
  <si>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</si>
  <si>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</si>
  <si>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</si>
  <si>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</si>
  <si>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</si>
  <si>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</si>
  <si>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</si>
  <si>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</si>
  <si>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</si>
  <si>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</si>
  <si>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</si>
  <si>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</si>
  <si>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</si>
  <si>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</si>
  <si>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</si>
  <si>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</si>
  <si>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</si>
  <si>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</si>
  <si>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</si>
  <si>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</si>
  <si>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</si>
  <si>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</si>
  <si>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</si>
  <si>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</si>
  <si>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</si>
  <si>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</si>
  <si>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</si>
  <si>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</si>
  <si>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</si>
  <si>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</si>
  <si>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</si>
  <si>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</si>
  <si>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</si>
  <si>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</si>
  <si>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</si>
  <si>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</si>
  <si>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</si>
  <si>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</si>
  <si>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</si>
  <si>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</si>
  <si>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</si>
  <si>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</si>
  <si>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</si>
  <si>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</si>
  <si>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</si>
  <si>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</si>
  <si>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</si>
  <si>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</si>
  <si>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</si>
  <si>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</si>
  <si>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</si>
  <si>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</si>
  <si>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</si>
  <si>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</si>
  <si>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</si>
  <si>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</si>
  <si>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</si>
  <si>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</si>
  <si>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</si>
  <si>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</si>
  <si>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</si>
  <si>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</si>
  <si>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</si>
  <si>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</si>
  <si>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</si>
  <si>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</si>
  <si>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</si>
  <si>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</si>
  <si>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</si>
  <si>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</si>
  <si>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</si>
  <si>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</si>
  <si>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</si>
  <si>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</si>
  <si>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</si>
  <si>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</si>
  <si>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</si>
  <si>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</si>
  <si>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</si>
  <si>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</si>
  <si>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</si>
  <si>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</si>
  <si>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</si>
  <si>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</si>
  <si>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</si>
  <si>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</si>
  <si>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</si>
  <si>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</si>
  <si>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</si>
  <si>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</si>
  <si>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</si>
  <si>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</si>
  <si>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</si>
  <si>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</si>
  <si>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</si>
  <si>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</si>
  <si>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</si>
  <si>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</si>
  <si>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</si>
  <si>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</si>
  <si>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</si>
  <si>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</si>
  <si>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</si>
  <si>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</si>
  <si>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</si>
  <si>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</si>
  <si>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</si>
  <si>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</si>
  <si>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</si>
  <si>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</si>
  <si>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</si>
  <si>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</si>
  <si>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</si>
  <si>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</si>
  <si>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</si>
  <si>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</si>
  <si>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</si>
  <si>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</si>
  <si>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</si>
  <si>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</si>
  <si>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</si>
  <si>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</si>
  <si>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</si>
  <si>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</si>
  <si>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</si>
  <si>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</si>
  <si>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</si>
  <si>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</si>
  <si>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</si>
  <si>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</si>
  <si>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</si>
  <si>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</si>
  <si>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</si>
  <si>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</si>
  <si>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</si>
  <si>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</si>
  <si>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</si>
  <si>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</si>
  <si>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</si>
  <si>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</si>
  <si>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</si>
  <si>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</si>
  <si>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</si>
  <si>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</si>
  <si>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</si>
  <si>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</si>
  <si>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</si>
  <si>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</si>
  <si>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</si>
  <si>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</si>
  <si>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</si>
  <si>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</si>
  <si>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</si>
  <si>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</si>
  <si>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</si>
  <si>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</si>
  <si>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</si>
  <si>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</si>
  <si>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</si>
  <si>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</si>
  <si>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</si>
  <si>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</si>
  <si>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</si>
  <si>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</si>
  <si>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</si>
  <si>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</si>
  <si>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</si>
  <si>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</si>
  <si>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</si>
  <si>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</si>
  <si>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</si>
  <si>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</si>
  <si>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</si>
  <si>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</si>
  <si>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</si>
  <si>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</si>
  <si>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</si>
  <si>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</si>
  <si>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</si>
  <si>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</si>
  <si>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</si>
  <si>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</si>
  <si>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</si>
  <si>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</si>
  <si>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</si>
  <si>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</si>
  <si>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</si>
  <si>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</si>
  <si>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</si>
  <si>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</si>
  <si>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</si>
  <si>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</si>
  <si>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</si>
  <si>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</si>
  <si>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</si>
  <si>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</si>
  <si>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</si>
  <si>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</si>
  <si>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</si>
  <si>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</si>
  <si>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</si>
  <si>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</si>
  <si>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</si>
  <si>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</si>
  <si>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</si>
  <si>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</si>
  <si>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</si>
  <si>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</si>
  <si>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</si>
  <si>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</si>
  <si>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</si>
  <si>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</si>
  <si>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</si>
  <si>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</si>
  <si>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</si>
  <si>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</si>
  <si>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</si>
  <si>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</si>
  <si>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</si>
  <si>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</si>
  <si>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</si>
  <si>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</si>
  <si>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</si>
  <si>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</si>
  <si>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</si>
  <si>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</si>
  <si>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</si>
  <si>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</si>
  <si>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</si>
  <si>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</si>
  <si>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</si>
  <si>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</si>
  <si>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</si>
  <si>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</si>
  <si>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</si>
  <si>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</si>
  <si>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</si>
  <si>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</si>
  <si>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</si>
  <si>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</si>
  <si>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</si>
  <si>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</si>
  <si>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</si>
  <si>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</si>
  <si>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</si>
  <si>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</si>
  <si>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</si>
  <si>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</si>
  <si>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</si>
  <si>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</si>
  <si>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</si>
  <si>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</si>
  <si>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</si>
  <si>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</si>
  <si>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</si>
  <si>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</si>
  <si>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</si>
  <si>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</si>
  <si>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</si>
  <si>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</si>
  <si>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</si>
  <si>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</si>
  <si>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</si>
  <si>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</si>
  <si>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</si>
  <si>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</si>
  <si>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</si>
  <si>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</si>
  <si>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</si>
  <si>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</si>
  <si>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</si>
  <si>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</si>
  <si>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</si>
  <si>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</si>
  <si>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</si>
  <si>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</si>
  <si>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</si>
  <si>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</si>
  <si>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</si>
  <si>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</si>
  <si>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</si>
  <si>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</si>
  <si>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</si>
  <si>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</si>
  <si>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</si>
  <si>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</si>
  <si>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</si>
  <si>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</si>
  <si>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</si>
  <si>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</si>
  <si>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</si>
  <si>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</si>
  <si>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</si>
  <si>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</si>
  <si>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</si>
  <si>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</si>
  <si>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</si>
  <si>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</si>
  <si>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</si>
  <si>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</si>
  <si>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</si>
  <si>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</si>
  <si>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</si>
  <si>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</si>
  <si>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</si>
  <si>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</si>
  <si>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</si>
  <si>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</si>
  <si>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</si>
  <si>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</si>
  <si>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</si>
  <si>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</si>
  <si>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</si>
  <si>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</si>
  <si>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</si>
  <si>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</si>
  <si>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</si>
  <si>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</si>
  <si>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</si>
  <si>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</si>
  <si>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</si>
  <si>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</si>
  <si>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</si>
  <si>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</si>
  <si>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</si>
  <si>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</si>
  <si>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</si>
  <si>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</si>
  <si>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</si>
  <si>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</si>
  <si>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</si>
  <si>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</si>
  <si>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</si>
  <si>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</si>
  <si>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</si>
  <si>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</si>
  <si>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</si>
  <si>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</si>
  <si>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</si>
  <si>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</si>
  <si>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</si>
  <si>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</si>
  <si>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</si>
  <si>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</si>
  <si>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</si>
  <si>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</si>
  <si>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</si>
  <si>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</si>
  <si>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</si>
  <si>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</si>
  <si>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</si>
  <si>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</si>
  <si>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</si>
  <si>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</si>
  <si>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</si>
  <si>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</si>
  <si>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</si>
  <si>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</si>
  <si>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</si>
  <si>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</si>
  <si>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</si>
  <si>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</si>
  <si>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</si>
  <si>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</si>
  <si>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</si>
  <si>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</si>
  <si>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</si>
  <si>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</si>
  <si>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</si>
  <si>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</si>
  <si>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</si>
  <si>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</si>
  <si>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</si>
  <si>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</si>
  <si>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</si>
  <si>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</si>
  <si>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</si>
  <si>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</si>
  <si>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</si>
  <si>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</si>
  <si>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</si>
  <si>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</si>
  <si>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</si>
  <si>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</si>
  <si>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</si>
  <si>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</si>
  <si>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</si>
  <si>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</si>
  <si>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</si>
  <si>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</si>
  <si>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</si>
  <si>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</si>
  <si>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</si>
  <si>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</si>
  <si>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</si>
  <si>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</si>
  <si>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</si>
  <si>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</si>
  <si>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</si>
  <si>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</si>
  <si>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</si>
  <si>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</si>
  <si>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</si>
  <si>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</si>
  <si>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</si>
  <si>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</si>
  <si>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</si>
  <si>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</si>
  <si>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</si>
  <si>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</si>
  <si>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</si>
  <si>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</si>
  <si>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</si>
  <si>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</si>
  <si>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</si>
  <si>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</si>
  <si>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</si>
  <si>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</si>
  <si>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</si>
  <si>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</si>
  <si>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</si>
  <si>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</si>
  <si>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</si>
  <si>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</si>
  <si>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</si>
  <si>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</si>
  <si>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</si>
  <si>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</si>
  <si>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</si>
  <si>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</si>
  <si>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</si>
  <si>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</si>
  <si>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</si>
  <si>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</si>
  <si>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</si>
  <si>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</si>
  <si>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</si>
  <si>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</si>
  <si>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</si>
  <si>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</si>
  <si>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</si>
  <si>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</si>
  <si>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</si>
  <si>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</si>
  <si>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</si>
  <si>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</si>
  <si>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</si>
  <si>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</si>
  <si>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</si>
  <si>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</si>
  <si>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</si>
  <si>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</si>
  <si>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</si>
  <si>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</si>
  <si>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</si>
  <si>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</si>
  <si>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</si>
  <si>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</si>
  <si>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</si>
  <si>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</si>
  <si>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</si>
  <si>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</si>
  <si>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</si>
  <si>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</si>
  <si>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</si>
  <si>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</si>
  <si>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</si>
  <si>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</si>
  <si>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</si>
  <si>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</si>
  <si>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</si>
  <si>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</si>
  <si>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</si>
  <si>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</si>
  <si>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</si>
  <si>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</si>
  <si>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</si>
  <si>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</si>
  <si>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</si>
  <si>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</si>
  <si>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</si>
  <si>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</si>
  <si>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</si>
  <si>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</si>
  <si>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</si>
  <si>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</si>
  <si>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</si>
  <si>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</si>
  <si>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</si>
  <si>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</si>
  <si>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</si>
  <si>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</si>
  <si>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</si>
  <si>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</si>
  <si>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</si>
  <si>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</si>
  <si>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</si>
  <si>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</si>
  <si>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</si>
  <si>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</si>
  <si>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</si>
  <si>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</si>
  <si>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</si>
  <si>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</si>
  <si>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</si>
  <si>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</si>
  <si>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</si>
  <si>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</si>
  <si>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</si>
  <si>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</si>
  <si>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</si>
  <si>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</si>
  <si>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</si>
  <si>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</si>
  <si>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</si>
  <si>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</si>
  <si>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</si>
  <si>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</si>
  <si>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</si>
  <si>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</si>
  <si>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</si>
  <si>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</si>
  <si>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</si>
  <si>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</si>
  <si>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</si>
  <si>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</si>
  <si>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</si>
  <si>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</si>
  <si>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</si>
  <si>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</si>
  <si>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</si>
  <si>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</si>
  <si>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</si>
  <si>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</si>
  <si>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</si>
  <si>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</si>
  <si>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</si>
  <si>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</si>
  <si>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</si>
  <si>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</si>
  <si>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</si>
  <si>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</si>
  <si>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</si>
  <si>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</si>
  <si>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</si>
  <si>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</si>
  <si>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</si>
  <si>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</si>
  <si>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</si>
  <si>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</si>
  <si>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</si>
  <si>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</si>
  <si>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</si>
  <si>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</si>
  <si>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</si>
  <si>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</si>
  <si>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</si>
  <si>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</si>
  <si>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</si>
  <si>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</si>
  <si>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</si>
  <si>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</si>
  <si>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</si>
  <si>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</si>
  <si>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</si>
  <si>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</si>
  <si>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</si>
  <si>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</si>
  <si>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</si>
  <si>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</si>
  <si>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</si>
  <si>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</si>
  <si>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</si>
  <si>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</si>
  <si>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</si>
  <si>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</si>
  <si>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</si>
  <si>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</si>
  <si>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</si>
  <si>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</si>
  <si>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</si>
  <si>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</si>
  <si>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</si>
  <si>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</si>
  <si>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</si>
  <si>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</si>
  <si>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</si>
  <si>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</si>
  <si>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</si>
  <si>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</si>
  <si>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</si>
  <si>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</si>
  <si>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</si>
  <si>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</si>
  <si>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</si>
  <si>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</si>
  <si>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</si>
  <si>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</si>
  <si>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</si>
  <si>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</si>
  <si>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</si>
  <si>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</si>
  <si>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</si>
  <si>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</si>
  <si>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</si>
  <si>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</si>
  <si>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</si>
  <si>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</si>
  <si>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</si>
  <si>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</si>
  <si>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</si>
  <si>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</si>
  <si>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</si>
  <si>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</si>
  <si>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</si>
  <si>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</si>
  <si>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</si>
  <si>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</si>
  <si>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</si>
  <si>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</si>
  <si>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</si>
  <si>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</si>
  <si>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</si>
  <si>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</si>
  <si>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</si>
  <si>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</si>
  <si>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</si>
  <si>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</si>
  <si>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</si>
  <si>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</si>
  <si>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</si>
  <si>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</si>
  <si>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</si>
  <si>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</si>
  <si>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</si>
  <si>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</si>
  <si>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</si>
  <si>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</si>
  <si>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</si>
  <si>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</si>
  <si>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</si>
  <si>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</si>
  <si>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</si>
  <si>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</si>
  <si>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</si>
  <si>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</si>
  <si>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</si>
  <si>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</si>
  <si>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</si>
  <si>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</si>
  <si>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</si>
  <si>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</si>
  <si>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</si>
  <si>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</si>
  <si>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</si>
  <si>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</si>
  <si>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</si>
  <si>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</si>
  <si>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</si>
  <si>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</si>
  <si>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</si>
  <si>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</si>
  <si>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</si>
  <si>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</si>
  <si>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</si>
  <si>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</si>
  <si>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</si>
  <si>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</si>
  <si>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</si>
  <si>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</si>
  <si>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</si>
  <si>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</si>
  <si>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</si>
  <si>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</si>
  <si>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</si>
  <si>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</si>
  <si>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</si>
  <si>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</si>
  <si>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</si>
  <si>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</si>
  <si>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</si>
  <si>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</si>
  <si>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</si>
  <si>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</si>
  <si>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</si>
  <si>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</si>
  <si>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</si>
  <si>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</si>
  <si>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</si>
  <si>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</si>
  <si>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</si>
  <si>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</si>
  <si>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</si>
  <si>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</si>
  <si>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</si>
  <si>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</si>
  <si>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</si>
  <si>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</si>
  <si>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</si>
  <si>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</si>
  <si>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</si>
  <si>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</si>
  <si>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</si>
  <si>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</si>
  <si>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</si>
  <si>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</si>
  <si>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</si>
  <si>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</si>
  <si>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</si>
  <si>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</si>
  <si>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</si>
  <si>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</si>
  <si>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</si>
  <si>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</si>
  <si>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</si>
  <si>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</si>
  <si>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</si>
  <si>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</si>
  <si>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</si>
  <si>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</si>
  <si>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</si>
  <si>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</si>
  <si>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</si>
  <si>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</si>
  <si>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</si>
  <si>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</si>
  <si>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</si>
  <si>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</si>
  <si>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</si>
  <si>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</si>
  <si>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</si>
  <si>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</si>
  <si>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</si>
  <si>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</si>
  <si>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</si>
  <si>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</si>
  <si>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</si>
  <si>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</si>
  <si>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</si>
  <si>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</si>
  <si>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</si>
  <si>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</si>
  <si>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</si>
  <si>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</si>
  <si>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</si>
  <si>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</si>
  <si>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</si>
  <si>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</si>
  <si>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</si>
  <si>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</si>
  <si>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</si>
  <si>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</si>
  <si>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</si>
  <si>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</si>
  <si>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</si>
  <si>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</si>
  <si>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</si>
  <si>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</si>
  <si>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</si>
  <si>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</si>
  <si>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</si>
  <si>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</si>
  <si>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</si>
  <si>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</si>
  <si>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</si>
  <si>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</si>
  <si>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</si>
  <si>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</si>
  <si>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</si>
  <si>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</si>
  <si>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</si>
  <si>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</si>
  <si>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</si>
  <si>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</si>
  <si>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</si>
  <si>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</si>
  <si>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</si>
  <si>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</si>
  <si>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</si>
  <si>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</si>
  <si>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</si>
  <si>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</si>
  <si>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</si>
  <si>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</si>
  <si>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</si>
  <si>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</si>
  <si>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</si>
  <si>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</si>
  <si>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</si>
  <si>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</si>
  <si>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</si>
  <si>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</si>
  <si>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</si>
  <si>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</si>
  <si>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</si>
  <si>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</si>
  <si>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</si>
  <si>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</si>
  <si>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</si>
  <si>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</si>
  <si>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</si>
  <si>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</si>
  <si>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</si>
  <si>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</si>
  <si>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</si>
  <si>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</si>
  <si>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</si>
  <si>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</si>
  <si>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</si>
  <si>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</si>
  <si>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</si>
  <si>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</si>
  <si>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</si>
  <si>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</si>
  <si>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</si>
  <si>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</si>
  <si>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</si>
  <si>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</si>
  <si>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</si>
  <si>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</si>
  <si>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</si>
  <si>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</si>
  <si>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</si>
  <si>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</si>
  <si>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</si>
  <si>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</si>
  <si>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</si>
  <si>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</si>
  <si>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</si>
  <si>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</si>
  <si>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</si>
  <si>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</si>
  <si>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</si>
  <si>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</si>
  <si>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</si>
  <si>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</si>
  <si>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</si>
  <si>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</si>
  <si>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</si>
  <si>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</si>
  <si>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</si>
  <si>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</si>
  <si>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</si>
  <si>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</si>
  <si>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</si>
  <si>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</si>
  <si>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</si>
  <si>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</si>
  <si>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</si>
  <si>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</si>
  <si>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</si>
  <si>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</si>
  <si>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</si>
  <si>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</si>
  <si>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</si>
  <si>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</si>
  <si>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</si>
  <si>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</si>
  <si>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</si>
  <si>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</si>
  <si>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</si>
  <si>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</si>
  <si>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</si>
  <si>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</si>
  <si>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</si>
  <si>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</si>
  <si>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</si>
  <si>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</si>
  <si>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</si>
  <si>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</si>
  <si>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</si>
  <si>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</si>
  <si>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</si>
  <si>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</si>
  <si>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</si>
  <si>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</si>
  <si>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</si>
  <si>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</si>
  <si>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</si>
  <si>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</si>
  <si>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</si>
  <si>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</si>
  <si>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</si>
  <si>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</si>
  <si>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</si>
  <si>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</si>
  <si>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</si>
  <si>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</si>
  <si>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</si>
  <si>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</si>
  <si>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</si>
  <si>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</si>
  <si>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</si>
  <si>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</si>
  <si>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</si>
  <si>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</si>
  <si>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</si>
  <si>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</si>
  <si>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</si>
  <si>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</si>
  <si>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</si>
  <si>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</si>
  <si>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</si>
  <si>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</si>
  <si>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</si>
  <si>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</si>
  <si>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</si>
  <si>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</si>
  <si>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</si>
  <si>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</si>
  <si>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</si>
  <si>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</si>
  <si>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</si>
  <si>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</si>
  <si>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</si>
  <si>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</si>
  <si>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</si>
  <si>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</si>
  <si>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</si>
  <si>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</si>
  <si>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</si>
  <si>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</si>
  <si>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</si>
  <si>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</si>
  <si>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</si>
  <si>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</si>
  <si>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</si>
  <si>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</si>
  <si>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</si>
  <si>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</si>
  <si>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</si>
  <si>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</si>
  <si>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</si>
  <si>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</si>
  <si>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</si>
  <si>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</si>
  <si>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</si>
  <si>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</si>
  <si>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</si>
  <si>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</si>
  <si>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</si>
  <si>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</si>
  <si>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</si>
  <si>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</si>
  <si>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</si>
  <si>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</si>
  <si>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</si>
  <si>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</si>
  <si>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</si>
  <si>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</si>
  <si>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</si>
  <si>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</si>
  <si>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</si>
  <si>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</si>
  <si>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</si>
  <si>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</si>
  <si>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</si>
  <si>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</si>
  <si>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</si>
  <si>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</si>
  <si>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</si>
  <si>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</si>
  <si>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</si>
  <si>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</si>
  <si>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</si>
  <si>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</si>
  <si>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</si>
  <si>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</si>
  <si>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</si>
  <si>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</si>
  <si>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</si>
  <si>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</si>
  <si>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</si>
  <si>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</si>
  <si>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</si>
  <si>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</si>
  <si>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</si>
  <si>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</si>
  <si>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</si>
  <si>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</si>
  <si>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</si>
  <si>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</si>
  <si>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</si>
  <si>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</si>
  <si>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</si>
  <si>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</si>
  <si>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</si>
  <si>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</si>
  <si>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</si>
  <si>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</si>
  <si>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</si>
  <si>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</si>
  <si>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</si>
  <si>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</si>
  <si>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</si>
  <si>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</si>
  <si>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</si>
  <si>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</si>
  <si>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</si>
  <si>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</si>
  <si>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</si>
  <si>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</si>
  <si>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</si>
  <si>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</si>
  <si>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</si>
  <si>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</si>
  <si>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</si>
  <si>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</si>
  <si>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</si>
  <si>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</si>
  <si>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</si>
  <si>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</si>
  <si>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</si>
  <si>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</si>
  <si>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</si>
  <si>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</si>
  <si>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</si>
  <si>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</si>
  <si>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</si>
  <si>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</si>
  <si>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</si>
  <si>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</si>
  <si>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</si>
  <si>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</si>
  <si>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</si>
  <si>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</si>
  <si>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</si>
  <si>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</si>
  <si>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</si>
  <si>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</si>
  <si>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</si>
  <si>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</si>
  <si>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</si>
  <si>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</si>
  <si>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</si>
  <si>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</si>
  <si>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</si>
  <si>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</si>
  <si>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</si>
  <si>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</si>
  <si>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</si>
  <si>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</si>
  <si>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</si>
  <si>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</si>
  <si>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</si>
  <si>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</si>
  <si>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</si>
  <si>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</si>
  <si>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</si>
  <si>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</si>
  <si>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</si>
  <si>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</si>
  <si>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</si>
  <si>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</si>
  <si>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</si>
  <si>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</si>
  <si>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</si>
  <si>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</si>
  <si>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</si>
  <si>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</si>
  <si>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</si>
  <si>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</si>
  <si>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</si>
  <si>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</si>
  <si>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</si>
  <si>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</si>
  <si>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</si>
  <si>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</si>
  <si>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</si>
  <si>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</si>
  <si>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</si>
  <si>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</si>
  <si>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</si>
  <si>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</si>
  <si>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</si>
  <si>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</si>
  <si>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</si>
  <si>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</si>
  <si>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</si>
  <si>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</si>
  <si>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</si>
  <si>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</si>
  <si>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</si>
  <si>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</si>
  <si>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</si>
  <si>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</si>
  <si>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</si>
  <si>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</si>
  <si>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</si>
  <si>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</si>
  <si>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</si>
  <si>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</si>
  <si>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</si>
  <si>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</si>
  <si>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</si>
  <si>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</si>
  <si>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</si>
  <si>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</si>
  <si>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</si>
  <si>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</si>
  <si>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</si>
  <si>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</si>
  <si>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</si>
  <si>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</si>
  <si>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</si>
  <si>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</si>
  <si>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</si>
  <si>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</si>
  <si>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</si>
  <si>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</si>
  <si>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</si>
  <si>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</si>
  <si>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</si>
  <si>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</si>
  <si>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</si>
  <si>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</si>
  <si>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</si>
  <si>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</si>
  <si>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</si>
  <si>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</si>
  <si>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</si>
  <si>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</si>
  <si>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</si>
  <si>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</si>
  <si>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</si>
  <si>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</si>
  <si>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</si>
  <si>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</si>
  <si>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</si>
  <si>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</si>
  <si>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</si>
  <si>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</si>
  <si>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</si>
  <si>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</si>
  <si>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</si>
  <si>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</si>
  <si>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</si>
  <si>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</si>
  <si>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</si>
  <si>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</si>
  <si>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</si>
  <si>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</si>
  <si>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</si>
  <si>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</si>
  <si>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</si>
  <si>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</si>
  <si>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</si>
  <si>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</si>
  <si>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</si>
  <si>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</si>
  <si>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</si>
  <si>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</si>
  <si>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</si>
  <si>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</si>
  <si>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</si>
  <si>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</si>
  <si>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</si>
  <si>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</si>
  <si>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</si>
  <si>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</si>
  <si>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</si>
  <si>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</si>
  <si>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</si>
  <si>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</si>
  <si>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</si>
  <si>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</si>
  <si>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</si>
  <si>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</si>
  <si>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</si>
  <si>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</si>
  <si>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</si>
  <si>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</si>
  <si>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</si>
  <si>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</si>
  <si>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</si>
  <si>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</si>
  <si>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</si>
  <si>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</si>
  <si>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</si>
  <si>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</si>
  <si>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</si>
  <si>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</si>
  <si>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</si>
  <si>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</si>
  <si>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</si>
  <si>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</si>
  <si>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</si>
  <si>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</si>
  <si>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</si>
  <si>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</si>
  <si>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</si>
  <si>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</si>
  <si>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</si>
  <si>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</si>
  <si>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</si>
  <si>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</si>
  <si>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</si>
  <si>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</si>
  <si>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</si>
  <si>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</si>
  <si>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</si>
  <si>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</si>
  <si>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</si>
  <si>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</si>
  <si>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</si>
  <si>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</si>
  <si>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</si>
  <si>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</si>
  <si>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</si>
  <si>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</si>
  <si>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</si>
  <si>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</si>
  <si>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</si>
  <si>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</si>
  <si>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</si>
  <si>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</si>
  <si>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</si>
  <si>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</si>
  <si>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</si>
  <si>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</si>
  <si>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</si>
  <si>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</si>
  <si>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</si>
  <si>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</si>
  <si>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</si>
  <si>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</si>
  <si>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</si>
  <si>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</si>
  <si>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</si>
  <si>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</si>
  <si>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</si>
  <si>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</si>
  <si>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</si>
  <si>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</si>
  <si>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</si>
  <si>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</si>
  <si>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</si>
  <si>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</si>
  <si>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</si>
  <si>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</si>
  <si>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</si>
  <si>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</si>
  <si>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</si>
  <si>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</si>
  <si>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</si>
  <si>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</si>
  <si>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</si>
  <si>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</si>
  <si>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</si>
  <si>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</si>
  <si>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</si>
  <si>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</si>
  <si>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</si>
  <si>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</si>
  <si>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</si>
  <si>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</si>
  <si>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</si>
  <si>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</si>
  <si>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</si>
  <si>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</si>
  <si>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</si>
  <si>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</si>
  <si>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</si>
  <si>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</si>
  <si>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</si>
  <si>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</si>
  <si>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</si>
  <si>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</si>
  <si>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</si>
  <si>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</si>
  <si>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</si>
  <si>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</si>
  <si>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</si>
  <si>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</si>
  <si>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</si>
  <si>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</si>
  <si>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</si>
  <si>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</si>
  <si>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</si>
  <si>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</si>
  <si>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</si>
  <si>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</si>
  <si>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</si>
  <si>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</si>
  <si>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</si>
  <si>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</si>
  <si>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</si>
  <si>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</si>
  <si>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</si>
  <si>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</si>
  <si>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</si>
  <si>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</si>
  <si>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</si>
  <si>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</si>
  <si>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</si>
  <si>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</si>
  <si>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</si>
  <si>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</si>
  <si>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</si>
  <si>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</si>
  <si>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</si>
  <si>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</si>
  <si>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</si>
  <si>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</si>
  <si>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</si>
  <si>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</si>
  <si>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</si>
  <si>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</si>
  <si>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</si>
  <si>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</si>
  <si>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</si>
  <si>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</si>
  <si>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</si>
  <si>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</si>
  <si>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</si>
  <si>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</si>
  <si>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</si>
  <si>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</si>
  <si>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</si>
  <si>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</si>
  <si>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</si>
  <si>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</si>
  <si>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</si>
  <si>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</si>
  <si>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</si>
  <si>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</si>
  <si>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</si>
  <si>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</si>
  <si>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</si>
  <si>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</si>
  <si>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</si>
  <si>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</si>
  <si>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</si>
  <si>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</si>
  <si>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</si>
  <si>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</si>
  <si>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</si>
  <si>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</si>
  <si>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</si>
  <si>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</si>
  <si>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</si>
  <si>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</si>
  <si>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</si>
  <si>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</si>
  <si>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</si>
  <si>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</si>
  <si>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</si>
  <si>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</si>
  <si>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</si>
  <si>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</si>
  <si>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</si>
  <si>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</si>
  <si>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</si>
  <si>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</si>
  <si>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</si>
  <si>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</si>
  <si>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</si>
  <si>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</si>
  <si>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</si>
  <si>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</si>
  <si>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</si>
  <si>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</si>
  <si>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</si>
  <si>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</si>
  <si>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</si>
  <si>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</si>
  <si>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</si>
  <si>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</si>
  <si>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</si>
  <si>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</si>
  <si>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</si>
  <si>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</si>
  <si>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</si>
  <si>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</si>
  <si>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</si>
  <si>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</si>
  <si>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</si>
  <si>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</si>
  <si>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</si>
  <si>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</si>
  <si>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</si>
  <si>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</si>
  <si>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</si>
  <si>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</si>
  <si>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</si>
  <si>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</si>
  <si>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</si>
  <si>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</si>
  <si>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</si>
  <si>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</si>
  <si>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</si>
  <si>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</si>
  <si>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</si>
  <si>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</si>
  <si>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</si>
  <si>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</si>
  <si>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</si>
  <si>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</si>
  <si>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</si>
  <si>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</si>
  <si>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</si>
  <si>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</si>
  <si>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</si>
  <si>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</si>
  <si>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</si>
  <si>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</si>
  <si>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</si>
  <si>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</si>
  <si>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</si>
  <si>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</si>
  <si>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</si>
  <si>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</si>
  <si>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</si>
  <si>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</si>
  <si>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</si>
  <si>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</si>
  <si>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</si>
  <si>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</si>
  <si>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</si>
  <si>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</si>
  <si>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</si>
  <si>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</si>
  <si>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</si>
  <si>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</si>
  <si>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</si>
  <si>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</si>
  <si>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</si>
  <si>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</si>
  <si>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</si>
  <si>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</si>
  <si>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</si>
  <si>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</si>
  <si>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</si>
  <si>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</si>
  <si>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</si>
  <si>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</si>
  <si>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</si>
  <si>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</si>
  <si>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</si>
  <si>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</si>
  <si>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</si>
  <si>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</si>
  <si>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</si>
  <si>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</si>
  <si>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</si>
  <si>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</si>
  <si>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</si>
  <si>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</si>
  <si>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</si>
  <si>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</si>
  <si>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</si>
  <si>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</si>
  <si>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</si>
  <si>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</si>
  <si>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</si>
  <si>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</si>
  <si>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</si>
  <si>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</si>
  <si>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</si>
  <si>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</si>
  <si>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</si>
  <si>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</si>
  <si>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</si>
  <si>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</si>
  <si>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</si>
  <si>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</si>
  <si>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</si>
  <si>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</si>
  <si>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</si>
  <si>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</si>
  <si>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</si>
  <si>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</si>
  <si>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</si>
  <si>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</si>
  <si>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</si>
  <si>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</si>
  <si>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</si>
  <si>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</si>
  <si>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</si>
  <si>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</si>
  <si>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</si>
  <si>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</si>
  <si>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</si>
  <si>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</si>
  <si>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</si>
  <si>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</si>
  <si>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</si>
  <si>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</si>
  <si>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</si>
  <si>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</si>
  <si>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</si>
  <si>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</si>
  <si>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</si>
  <si>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</si>
  <si>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</si>
  <si>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</si>
  <si>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</si>
  <si>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</si>
  <si>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</si>
  <si>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</si>
  <si>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</si>
  <si>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</si>
  <si>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</si>
  <si>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</si>
  <si>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</si>
  <si>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</si>
  <si>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</si>
  <si>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</si>
  <si>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</si>
  <si>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</si>
  <si>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</si>
  <si>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</si>
  <si>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</si>
  <si>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</si>
  <si>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</si>
  <si>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</si>
  <si>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</si>
  <si>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</si>
  <si>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</si>
  <si>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</si>
  <si>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</si>
  <si>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</si>
  <si>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</si>
  <si>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</si>
  <si>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</si>
  <si>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</si>
  <si>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</si>
  <si>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</si>
  <si>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</si>
  <si>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</si>
  <si>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</si>
  <si>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</si>
  <si>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</si>
  <si>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</si>
  <si>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</si>
  <si>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</si>
  <si>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</si>
  <si>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</si>
  <si>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</si>
  <si>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</si>
  <si>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</si>
  <si>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</si>
  <si>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</si>
  <si>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</si>
  <si>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</si>
  <si>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</si>
  <si>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</si>
  <si>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</si>
  <si>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</si>
  <si>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</si>
  <si>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</si>
  <si>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</si>
  <si>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</si>
  <si>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</si>
  <si>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</si>
  <si>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</si>
  <si>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</si>
  <si>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</si>
  <si>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</si>
  <si>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</si>
  <si>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</si>
  <si>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</si>
  <si>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</si>
  <si>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</si>
  <si>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</si>
  <si>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</si>
  <si>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</si>
  <si>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</si>
  <si>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</si>
  <si>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</si>
  <si>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</si>
  <si>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</si>
  <si>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</si>
  <si>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</si>
  <si>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</si>
  <si>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</si>
  <si>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</si>
  <si>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</si>
  <si>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</si>
  <si>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</si>
  <si>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</si>
  <si>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</si>
  <si>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</si>
  <si>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</si>
  <si>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</si>
  <si>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</si>
  <si>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</si>
  <si>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</si>
  <si>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</si>
  <si>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</si>
  <si>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</si>
  <si>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</si>
  <si>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</si>
  <si>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</si>
  <si>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</si>
  <si>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</si>
  <si>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</si>
  <si>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</si>
  <si>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</si>
  <si>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</si>
  <si>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</si>
  <si>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</si>
  <si>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</si>
  <si>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</si>
  <si>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</si>
  <si>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</si>
  <si>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</si>
  <si>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</si>
  <si>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</si>
  <si>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</si>
  <si>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</si>
  <si>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</si>
  <si>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</si>
  <si>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</si>
  <si>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</si>
  <si>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</si>
  <si>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</si>
  <si>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</si>
  <si>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</si>
  <si>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</si>
  <si>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</si>
  <si>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</si>
  <si>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</si>
  <si>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</si>
  <si>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</si>
  <si>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</si>
  <si>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</si>
  <si>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</si>
  <si>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</si>
  <si>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</si>
  <si>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</si>
  <si>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</si>
  <si>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</si>
  <si>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</si>
  <si>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</si>
  <si>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</si>
  <si>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</si>
  <si>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</si>
  <si>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</si>
  <si>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</si>
  <si>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</si>
  <si>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</si>
  <si>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</si>
  <si>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</si>
  <si>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</si>
  <si>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</si>
  <si>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</si>
  <si>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</si>
  <si>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</si>
  <si>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</si>
  <si>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</si>
  <si>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</si>
  <si>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</si>
  <si>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</si>
  <si>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</si>
  <si>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</si>
  <si>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</si>
  <si>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</si>
  <si>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</si>
  <si>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</si>
  <si>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</si>
  <si>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</si>
  <si>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</si>
  <si>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</si>
  <si>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</si>
  <si>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</si>
  <si>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</si>
  <si>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</si>
  <si>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</si>
  <si>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</si>
  <si>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</si>
  <si>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</si>
  <si>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</si>
  <si>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</si>
  <si>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</si>
  <si>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</si>
  <si>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</si>
  <si>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</si>
  <si>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</si>
  <si>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</si>
  <si>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</si>
  <si>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</si>
  <si>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</si>
  <si>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</si>
  <si>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</si>
  <si>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</si>
  <si>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</si>
  <si>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</si>
  <si>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</si>
  <si>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</si>
  <si>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</si>
  <si>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</si>
  <si>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</si>
  <si>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</si>
  <si>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</si>
  <si>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</si>
  <si>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</si>
  <si>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</si>
  <si>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</si>
  <si>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</si>
  <si>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</si>
  <si>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</si>
  <si>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</si>
  <si>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</si>
  <si>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</si>
  <si>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</si>
  <si>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</si>
  <si>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</si>
  <si>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</si>
  <si>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</si>
  <si>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</si>
  <si>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</si>
  <si>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</si>
  <si>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</si>
  <si>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</si>
  <si>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</si>
  <si>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</si>
  <si>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</si>
  <si>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</si>
  <si>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</si>
  <si>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</si>
  <si>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</si>
  <si>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</si>
  <si>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</si>
  <si>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</si>
  <si>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</si>
  <si>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</si>
  <si>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</si>
  <si>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</si>
  <si>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</si>
  <si>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</si>
  <si>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</si>
  <si>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</si>
  <si>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</si>
  <si>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</si>
  <si>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</si>
  <si>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</si>
  <si>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</si>
  <si>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</si>
  <si>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</si>
  <si>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</si>
  <si>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</si>
  <si>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</si>
  <si>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</si>
  <si>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</si>
  <si>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</si>
  <si>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</si>
  <si>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</si>
  <si>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</si>
  <si>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</si>
  <si>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</si>
  <si>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</si>
  <si>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</si>
  <si>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</si>
  <si>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</si>
  <si>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</si>
  <si>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</si>
  <si>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</si>
  <si>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</si>
  <si>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</si>
  <si>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</si>
  <si>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</si>
  <si>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</si>
  <si>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</si>
  <si>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</si>
  <si>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</si>
  <si>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</si>
  <si>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</si>
  <si>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</si>
  <si>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</si>
  <si>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</si>
  <si>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</si>
  <si>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</si>
  <si>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</si>
  <si>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</si>
  <si>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</si>
  <si>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</si>
  <si>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</si>
  <si>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</si>
  <si>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</si>
  <si>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</si>
  <si>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</si>
  <si>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</si>
  <si>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</si>
  <si>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</si>
  <si>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</si>
  <si>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</si>
  <si>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</si>
  <si>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</si>
  <si>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</si>
  <si>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</si>
  <si>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</si>
  <si>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</si>
  <si>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</si>
  <si>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</si>
  <si>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</si>
  <si>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</si>
  <si>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</si>
  <si>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</si>
  <si>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</si>
  <si>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</si>
  <si>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</si>
  <si>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</si>
  <si>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</si>
  <si>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</si>
  <si>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</si>
  <si>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</si>
  <si>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</si>
  <si>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</si>
  <si>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</si>
  <si>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</si>
  <si>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</si>
  <si>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</si>
  <si>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</si>
  <si>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</si>
  <si>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</si>
  <si>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</si>
  <si>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</si>
  <si>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</si>
  <si>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</si>
  <si>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</si>
  <si>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</si>
  <si>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</si>
  <si>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</si>
  <si>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</si>
  <si>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</si>
  <si>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</si>
  <si>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</si>
  <si>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</si>
  <si>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</si>
  <si>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</si>
  <si>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</si>
  <si>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</si>
  <si>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</si>
  <si>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</si>
  <si>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</si>
  <si>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</si>
  <si>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</si>
  <si>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</si>
  <si>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</si>
  <si>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</si>
  <si>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</si>
  <si>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</si>
  <si>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</si>
  <si>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</si>
  <si>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</si>
  <si>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</si>
  <si>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</si>
  <si>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</si>
  <si>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</si>
  <si>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</si>
  <si>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</si>
  <si>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</si>
  <si>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</si>
  <si>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</si>
  <si>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</si>
  <si>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</si>
  <si>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</si>
  <si>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</si>
  <si>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</si>
  <si>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</si>
  <si>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</si>
  <si>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</si>
  <si>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</si>
  <si>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</si>
  <si>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</si>
  <si>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</si>
  <si>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</si>
  <si>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</si>
  <si>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</si>
  <si>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</si>
  <si>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</si>
  <si>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</si>
  <si>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</si>
  <si>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</si>
  <si>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</si>
  <si>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</si>
  <si>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</si>
  <si>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</si>
  <si>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</si>
  <si>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</si>
  <si>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</si>
  <si>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</si>
  <si>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</si>
  <si>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</si>
  <si>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</si>
  <si>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</si>
  <si>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</si>
  <si>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</si>
  <si>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</si>
  <si>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</si>
  <si>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</si>
  <si>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</si>
  <si>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</si>
  <si>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</si>
  <si>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</si>
  <si>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</si>
  <si>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</si>
  <si>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</si>
  <si>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</si>
  <si>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</si>
  <si>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</si>
  <si>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</si>
  <si>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</si>
  <si>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</si>
  <si>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</si>
  <si>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</si>
  <si>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</si>
  <si>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</si>
  <si>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</si>
  <si>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</si>
  <si>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</si>
  <si>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</si>
  <si>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</si>
  <si>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</si>
  <si>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</si>
  <si>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</si>
  <si>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</si>
  <si>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</si>
  <si>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</si>
  <si>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</si>
  <si>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</si>
  <si>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</si>
  <si>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</si>
  <si>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</si>
  <si>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</si>
  <si>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</si>
  <si>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</si>
  <si>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</si>
  <si>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</si>
  <si>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</si>
  <si>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</si>
  <si>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</si>
  <si>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</si>
  <si>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</si>
  <si>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</si>
  <si>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</si>
  <si>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</si>
  <si>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</si>
  <si>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</si>
  <si>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</si>
  <si>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</si>
  <si>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</si>
  <si>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</si>
  <si>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</si>
  <si>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</si>
  <si>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</si>
  <si>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</si>
  <si>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</si>
  <si>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</si>
  <si>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</si>
  <si>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</si>
  <si>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</si>
  <si>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</si>
  <si>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</si>
  <si>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</si>
  <si>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</si>
  <si>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</si>
  <si>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</si>
  <si>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</si>
  <si>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</si>
  <si>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</si>
  <si>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</si>
  <si>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</si>
  <si>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</si>
  <si>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</si>
  <si>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</si>
  <si>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</si>
  <si>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</si>
  <si>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</si>
  <si>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</si>
  <si>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</si>
  <si>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</si>
  <si>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</si>
  <si>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</si>
  <si>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</si>
  <si>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</si>
  <si>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</si>
  <si>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</si>
  <si>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</si>
  <si>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</si>
  <si>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</si>
  <si>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</si>
  <si>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</si>
  <si>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</si>
  <si>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</si>
  <si>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</si>
  <si>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</si>
  <si>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</si>
  <si>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</si>
  <si>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</si>
  <si>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</si>
  <si>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</si>
  <si>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</si>
  <si>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</si>
  <si>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</si>
  <si>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</si>
  <si>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</si>
  <si>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</si>
  <si>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</si>
  <si>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</si>
  <si>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</si>
  <si>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</si>
  <si>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</si>
  <si>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</si>
  <si>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</si>
  <si>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</si>
  <si>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</si>
  <si>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</si>
  <si>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</si>
  <si>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</si>
  <si>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</si>
  <si>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</si>
  <si>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</si>
  <si>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</si>
  <si>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</si>
  <si>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</si>
  <si>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</si>
  <si>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</si>
  <si>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</si>
  <si>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</si>
  <si>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</si>
  <si>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</si>
  <si>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</si>
  <si>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</si>
  <si>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</si>
  <si>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</si>
  <si>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</si>
  <si>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</si>
  <si>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</si>
  <si>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</si>
  <si>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</si>
  <si>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</si>
  <si>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</si>
  <si>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</si>
  <si>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</si>
  <si>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</si>
  <si>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</si>
  <si>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</si>
  <si>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</si>
  <si>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</si>
  <si>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</si>
  <si>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</si>
  <si>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</si>
  <si>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</si>
  <si>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</si>
  <si>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</si>
  <si>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</si>
  <si>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</si>
  <si>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</si>
  <si>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</si>
  <si>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</si>
  <si>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</si>
  <si>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</si>
  <si>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</si>
  <si>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</si>
  <si>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</si>
  <si>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</si>
  <si>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</si>
  <si>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</si>
  <si>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</si>
  <si>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</si>
  <si>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</si>
  <si>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</si>
  <si>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</si>
  <si>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</si>
  <si>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</si>
  <si>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</si>
  <si>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</si>
  <si>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</si>
  <si>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</si>
  <si>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</si>
  <si>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</si>
  <si>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</si>
  <si>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</si>
  <si>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</si>
  <si>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</si>
  <si>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</si>
  <si>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</si>
  <si>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</si>
  <si>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</si>
  <si>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</si>
  <si>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</si>
  <si>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</si>
  <si>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</si>
  <si>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</si>
  <si>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</si>
  <si>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</si>
  <si>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</si>
  <si>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</si>
  <si>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</si>
  <si>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</si>
  <si>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</si>
  <si>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</si>
  <si>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</si>
  <si>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</si>
  <si>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</si>
  <si>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</si>
  <si>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</si>
  <si>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</si>
  <si>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</si>
  <si>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</si>
  <si>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</si>
  <si>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</si>
  <si>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</si>
  <si>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</si>
  <si>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</si>
  <si>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</si>
  <si>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</si>
  <si>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</si>
  <si>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</si>
  <si>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</si>
  <si>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</si>
  <si>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</si>
  <si>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</si>
  <si>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</si>
  <si>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</si>
  <si>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</si>
  <si>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</si>
  <si>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</si>
  <si>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</si>
  <si>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</si>
  <si>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</si>
  <si>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</si>
  <si>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</si>
  <si>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</si>
  <si>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</si>
  <si>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</si>
  <si>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</si>
  <si>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</si>
  <si>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</si>
  <si>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</si>
  <si>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</si>
  <si>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</si>
  <si>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</si>
  <si>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</si>
  <si>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</si>
  <si>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</si>
  <si>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</si>
  <si>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</si>
  <si>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</si>
  <si>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</si>
  <si>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</si>
  <si>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</si>
  <si>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</si>
  <si>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</si>
  <si>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</si>
  <si>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</si>
  <si>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</si>
  <si>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</si>
  <si>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</si>
  <si>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</si>
  <si>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</si>
  <si>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</si>
  <si>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</si>
  <si>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</si>
  <si>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</si>
  <si>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</si>
  <si>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</si>
  <si>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</si>
  <si>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</si>
  <si>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</si>
  <si>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</si>
  <si>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</si>
  <si>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</si>
  <si>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</si>
  <si>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</si>
  <si>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</si>
  <si>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</si>
  <si>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</si>
  <si>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</si>
  <si>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</si>
  <si>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</si>
  <si>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</si>
  <si>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</si>
  <si>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</si>
  <si>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</si>
  <si>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</si>
  <si>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</si>
  <si>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</si>
  <si>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</si>
  <si>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</si>
  <si>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</si>
  <si>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</si>
  <si>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</si>
  <si>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</si>
  <si>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</si>
  <si>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</si>
  <si>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</si>
  <si>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</si>
  <si>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</si>
  <si>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</si>
  <si>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</si>
  <si>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</si>
  <si>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</si>
  <si>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</si>
  <si>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</si>
  <si>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</si>
  <si>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</si>
  <si>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</si>
  <si>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</si>
  <si>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</si>
  <si>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</si>
  <si>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</si>
  <si>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</si>
  <si>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</si>
  <si>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</si>
  <si>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</si>
  <si>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</si>
  <si>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</si>
  <si>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</si>
  <si>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</si>
  <si>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</si>
  <si>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</si>
  <si>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</si>
  <si>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</si>
  <si>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</si>
  <si>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</si>
  <si>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</si>
  <si>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</si>
  <si>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</si>
  <si>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</si>
  <si>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</si>
  <si>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</si>
  <si>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</si>
  <si>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</si>
  <si>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</si>
  <si>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</si>
  <si>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</si>
  <si>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</si>
  <si>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</si>
  <si>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</si>
  <si>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</si>
  <si>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</si>
  <si>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</si>
  <si>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</si>
  <si>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</si>
  <si>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</si>
  <si>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</si>
  <si>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</si>
  <si>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</si>
  <si>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</si>
  <si>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</si>
  <si>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</si>
  <si>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</si>
  <si>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</si>
  <si>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</si>
  <si>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</si>
  <si>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</si>
  <si>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</si>
  <si>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</si>
  <si>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</si>
  <si>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</si>
  <si>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</si>
  <si>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</si>
  <si>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</si>
  <si>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</si>
  <si>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</si>
  <si>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</si>
  <si>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</si>
  <si>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</si>
  <si>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</si>
  <si>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</si>
  <si>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</si>
  <si>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</si>
  <si>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</si>
  <si>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</si>
  <si>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</si>
  <si>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</si>
  <si>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</si>
  <si>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</si>
  <si>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</si>
  <si>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</si>
  <si>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</si>
  <si>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</si>
  <si>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</si>
  <si>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</si>
  <si>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</si>
  <si>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</si>
  <si>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</si>
  <si>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</si>
  <si>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</si>
  <si>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</si>
  <si>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</si>
  <si>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</si>
  <si>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</si>
  <si>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</si>
  <si>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</si>
  <si>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</si>
  <si>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</si>
  <si>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</si>
  <si>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</si>
  <si>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</si>
  <si>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</si>
  <si>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</si>
  <si>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</si>
  <si>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</si>
  <si>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</si>
  <si>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</si>
  <si>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</si>
  <si>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</si>
  <si>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</si>
  <si>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</si>
  <si>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</si>
  <si>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</si>
  <si>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</si>
  <si>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</si>
  <si>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</si>
  <si>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</si>
  <si>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</si>
  <si>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</si>
  <si>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</si>
  <si>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</si>
  <si>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</si>
  <si>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</si>
  <si>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</si>
  <si>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</si>
  <si>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</si>
  <si>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</si>
  <si>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</si>
  <si>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</si>
  <si>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</si>
  <si>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</si>
  <si>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</si>
  <si>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</si>
  <si>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</si>
  <si>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</si>
  <si>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</si>
  <si>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</si>
  <si>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</si>
  <si>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</si>
  <si>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</si>
  <si>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</si>
  <si>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</si>
  <si>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</si>
  <si>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</si>
  <si>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</si>
  <si>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</si>
  <si>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</si>
  <si>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</si>
  <si>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</si>
  <si>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</si>
  <si>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</si>
  <si>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</si>
  <si>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</si>
  <si>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</si>
  <si>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</si>
  <si>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</si>
  <si>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</si>
  <si>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</si>
  <si>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</si>
  <si>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</si>
  <si>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</si>
  <si>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</si>
  <si>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</si>
  <si>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</si>
  <si>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</si>
  <si>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</si>
  <si>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</si>
  <si>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</si>
  <si>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</si>
  <si>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</si>
  <si>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</si>
  <si>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</si>
  <si>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</si>
  <si>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</si>
  <si>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</si>
  <si>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</si>
  <si>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</si>
  <si>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</si>
  <si>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</si>
  <si>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</si>
  <si>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</si>
  <si>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</si>
  <si>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</si>
  <si>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</si>
  <si>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</si>
  <si>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</si>
  <si>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</si>
  <si>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</si>
  <si>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</si>
  <si>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</si>
  <si>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</si>
  <si>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</si>
  <si>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</si>
  <si>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</si>
  <si>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</si>
  <si>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</si>
  <si>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</si>
  <si>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</si>
  <si>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</si>
  <si>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</si>
  <si>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</si>
  <si>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</si>
  <si>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</si>
  <si>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</si>
  <si>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</si>
  <si>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</si>
  <si>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</si>
  <si>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</si>
  <si>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</si>
  <si>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</si>
  <si>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</si>
  <si>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</si>
  <si>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</si>
  <si>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</si>
  <si>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</si>
  <si>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</si>
  <si>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</si>
  <si>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</si>
  <si>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</si>
  <si>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</si>
  <si>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</si>
  <si>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</si>
  <si>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</si>
  <si>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</si>
  <si>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</si>
  <si>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</si>
  <si>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</si>
  <si>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</si>
  <si>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</si>
  <si>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</si>
  <si>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</si>
  <si>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</si>
  <si>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</si>
  <si>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</si>
  <si>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</si>
  <si>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</si>
  <si>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</si>
  <si>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</si>
  <si>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</si>
  <si>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</si>
  <si>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</si>
  <si>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</si>
  <si>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</si>
  <si>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</si>
  <si>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</si>
  <si>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</si>
  <si>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</si>
  <si>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</si>
  <si>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</si>
  <si>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</si>
  <si>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</si>
  <si>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</si>
  <si>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</si>
  <si>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</si>
  <si>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</si>
  <si>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</si>
  <si>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</si>
  <si>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</si>
  <si>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</si>
  <si>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</si>
  <si>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</si>
  <si>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</si>
  <si>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</si>
  <si>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</si>
  <si>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</si>
  <si>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</si>
  <si>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</si>
  <si>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</si>
  <si>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</si>
  <si>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</si>
  <si>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</si>
  <si>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</si>
  <si>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</si>
  <si>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</si>
  <si>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</si>
  <si>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</si>
  <si>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</si>
  <si>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</si>
  <si>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</si>
  <si>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</si>
  <si>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</si>
  <si>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</si>
  <si>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</si>
  <si>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</si>
  <si>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</si>
  <si>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</si>
  <si>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</si>
  <si>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</si>
  <si>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</si>
  <si>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</si>
  <si>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</si>
  <si>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</si>
  <si>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</si>
  <si>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</si>
  <si>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</si>
  <si>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</si>
  <si>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</si>
  <si>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</si>
  <si>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</si>
  <si>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</si>
  <si>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</si>
  <si>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</si>
  <si>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</si>
  <si>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</si>
  <si>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</si>
  <si>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</si>
  <si>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</si>
  <si>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</si>
  <si>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</si>
  <si>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</si>
  <si>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</si>
  <si>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</si>
  <si>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</si>
  <si>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</si>
  <si>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</si>
  <si>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</si>
  <si>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</si>
  <si>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</si>
  <si>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</si>
  <si>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</si>
  <si>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</si>
  <si>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</si>
  <si>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</si>
  <si>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</si>
  <si>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</si>
  <si>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</si>
  <si>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</si>
  <si>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</si>
  <si>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</si>
  <si>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</si>
  <si>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</si>
  <si>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</si>
  <si>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</si>
  <si>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</si>
  <si>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</si>
  <si>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</si>
  <si>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</si>
  <si>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</si>
  <si>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</si>
  <si>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</si>
  <si>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</si>
  <si>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</si>
  <si>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</si>
  <si>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</si>
  <si>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</si>
  <si>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</si>
  <si>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</si>
  <si>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</si>
  <si>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</si>
  <si>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</si>
  <si>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</si>
  <si>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</si>
  <si>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</si>
  <si>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</si>
  <si>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</si>
  <si>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</si>
  <si>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</si>
  <si>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</si>
  <si>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</si>
  <si>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</si>
  <si>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</si>
  <si>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</si>
  <si>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</si>
  <si>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</si>
  <si>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</si>
  <si>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</si>
  <si>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</si>
  <si>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</si>
  <si>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</si>
  <si>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</si>
  <si>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</si>
  <si>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</si>
  <si>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</si>
  <si>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</si>
  <si>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</si>
  <si>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</si>
  <si>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</si>
  <si>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</si>
  <si>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</si>
  <si>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</si>
  <si>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</si>
  <si>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</si>
  <si>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</si>
  <si>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</si>
  <si>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</si>
  <si>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</si>
  <si>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</si>
  <si>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</si>
  <si>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</si>
  <si>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</si>
  <si>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</si>
  <si>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</si>
  <si>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</si>
  <si>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</si>
  <si>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</si>
  <si>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</si>
  <si>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</si>
  <si>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</si>
  <si>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</si>
  <si>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</si>
  <si>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</si>
  <si>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</si>
  <si>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</si>
  <si>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</si>
  <si>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</si>
  <si>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</si>
  <si>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</si>
  <si>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</si>
  <si>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</si>
  <si>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</si>
  <si>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</si>
  <si>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</si>
  <si>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</si>
  <si>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</si>
  <si>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</si>
  <si>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</si>
  <si>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</si>
  <si>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</si>
  <si>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</si>
  <si>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</si>
  <si>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</si>
  <si>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</si>
  <si>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</si>
  <si>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</si>
  <si>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</si>
  <si>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</si>
  <si>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</si>
  <si>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</si>
  <si>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</si>
  <si>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</si>
  <si>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</si>
  <si>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</si>
  <si>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</si>
  <si>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</si>
  <si>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</si>
  <si>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</si>
  <si>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</si>
  <si>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</si>
  <si>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</si>
  <si>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</si>
  <si>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</si>
  <si>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</si>
  <si>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</si>
  <si>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</si>
  <si>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</si>
  <si>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</si>
  <si>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</si>
  <si>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</si>
  <si>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</si>
  <si>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</si>
  <si>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</si>
  <si>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</si>
  <si>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</si>
  <si>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</si>
  <si>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</si>
  <si>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</si>
  <si>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</si>
  <si>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</si>
  <si>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</si>
  <si>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</si>
  <si>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</si>
  <si>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</si>
  <si>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</si>
  <si>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</si>
  <si>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</si>
  <si>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</si>
  <si>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</si>
  <si>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</si>
  <si>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</si>
  <si>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</si>
  <si>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</si>
  <si>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</si>
  <si>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</si>
  <si>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</si>
  <si>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</si>
  <si>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</si>
  <si>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</si>
  <si>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</si>
  <si>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</si>
  <si>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</si>
  <si>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</si>
  <si>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</si>
  <si>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</si>
  <si>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</si>
  <si>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</si>
  <si>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</si>
  <si>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</si>
  <si>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</si>
  <si>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</si>
  <si>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</si>
  <si>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</si>
  <si>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</si>
  <si>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</si>
  <si>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</si>
  <si>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</si>
  <si>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</si>
  <si>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</si>
  <si>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</si>
  <si>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</si>
  <si>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</si>
  <si>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</si>
  <si>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</si>
  <si>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</si>
  <si>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</si>
  <si>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</si>
  <si>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</si>
  <si>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</si>
  <si>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</si>
  <si>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</si>
  <si>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</si>
  <si>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</si>
  <si>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</si>
  <si>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</si>
  <si>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</si>
  <si>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</si>
  <si>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</si>
  <si>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</si>
  <si>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</si>
  <si>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</si>
  <si>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</si>
  <si>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</si>
  <si>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</si>
  <si>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</si>
  <si>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</si>
  <si>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</si>
  <si>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</si>
  <si>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</si>
  <si>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</si>
  <si>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</si>
  <si>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</si>
  <si>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</si>
  <si>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</si>
  <si>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</si>
  <si>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</si>
  <si>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</si>
  <si>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</si>
  <si>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</si>
  <si>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</si>
  <si>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</si>
  <si>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</si>
  <si>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</si>
  <si>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</si>
  <si>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</si>
  <si>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</si>
  <si>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</si>
  <si>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</si>
  <si>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</si>
  <si>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</si>
  <si>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</si>
  <si>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</si>
  <si>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</si>
  <si>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</si>
  <si>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</si>
  <si>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</si>
  <si>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</si>
  <si>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</si>
  <si>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</si>
  <si>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</si>
  <si>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</si>
  <si>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</si>
  <si>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</si>
  <si>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</si>
  <si>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</si>
  <si>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</si>
  <si>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</si>
  <si>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</si>
  <si>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</si>
  <si>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</si>
  <si>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</si>
  <si>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</si>
  <si>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</si>
  <si>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</si>
  <si>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</si>
  <si>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</si>
  <si>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</si>
  <si>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</si>
  <si>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</si>
  <si>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</si>
  <si>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</si>
  <si>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</si>
  <si>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</si>
  <si>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</si>
  <si>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</si>
  <si>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</si>
  <si>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</si>
  <si>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</si>
  <si>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</si>
  <si>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</si>
  <si>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</si>
  <si>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</si>
  <si>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</si>
  <si>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</si>
  <si>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</si>
  <si>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</si>
  <si>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</si>
  <si>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</si>
  <si>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</si>
  <si>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</si>
  <si>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</si>
  <si>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</si>
  <si>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</si>
  <si>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</si>
  <si>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</si>
  <si>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</si>
  <si>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</si>
  <si>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</si>
  <si>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</si>
  <si>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</si>
  <si>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</si>
  <si>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</si>
  <si>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</si>
  <si>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</si>
  <si>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</si>
  <si>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</si>
  <si>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</si>
  <si>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</si>
  <si>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</si>
  <si>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</si>
  <si>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</si>
  <si>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</si>
  <si>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</si>
  <si>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</si>
  <si>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</si>
  <si>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</si>
  <si>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</si>
  <si>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</si>
  <si>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</si>
  <si>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</si>
  <si>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</si>
  <si>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</si>
  <si>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</si>
  <si>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</si>
  <si>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</si>
  <si>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</si>
  <si>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</si>
  <si>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</si>
  <si>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</si>
  <si>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</si>
  <si>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</si>
  <si>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</si>
  <si>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</si>
  <si>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</si>
  <si>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</si>
  <si>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</si>
  <si>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</si>
  <si>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</si>
  <si>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</si>
  <si>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</si>
  <si>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</si>
  <si>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</si>
  <si>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</si>
  <si>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</si>
  <si>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</si>
  <si>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</si>
  <si>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</si>
  <si>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</si>
  <si>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</si>
  <si>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</si>
  <si>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</si>
  <si>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</si>
  <si>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</si>
  <si>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</si>
  <si>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</si>
  <si>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</si>
  <si>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</si>
  <si>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</si>
  <si>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</si>
  <si>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</si>
  <si>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</si>
  <si>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</si>
  <si>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</si>
  <si>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</si>
  <si>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</si>
  <si>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</si>
  <si>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</si>
  <si>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</si>
  <si>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</si>
  <si>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</si>
  <si>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</si>
  <si>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</si>
  <si>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</si>
  <si>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</si>
  <si>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</si>
  <si>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</si>
  <si>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</si>
  <si>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</si>
  <si>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</si>
  <si>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</si>
  <si>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</si>
  <si>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</si>
  <si>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</si>
  <si>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</si>
  <si>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</si>
  <si>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</si>
  <si>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</si>
  <si>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</si>
  <si>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</si>
  <si>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</si>
  <si>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</si>
  <si>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</si>
  <si>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</si>
  <si>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</si>
  <si>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</si>
  <si>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</si>
  <si>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</si>
  <si>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</si>
  <si>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</si>
  <si>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</si>
  <si>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</si>
  <si>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</si>
  <si>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</si>
  <si>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</si>
  <si>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</si>
  <si>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</si>
  <si>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</si>
  <si>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</si>
  <si>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</si>
  <si>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</si>
  <si>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</si>
  <si>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</si>
  <si>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</si>
  <si>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</si>
  <si>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</si>
  <si>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</si>
  <si>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</si>
  <si>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</si>
  <si>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</si>
  <si>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</si>
  <si>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</si>
  <si>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</si>
  <si>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</si>
  <si>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</si>
  <si>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</si>
  <si>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</si>
  <si>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</si>
  <si>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</si>
  <si>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</si>
  <si>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</si>
  <si>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</si>
  <si>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</si>
  <si>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</si>
  <si>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</si>
  <si>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</si>
  <si>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</si>
  <si>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</si>
  <si>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</si>
  <si>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</si>
  <si>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</si>
  <si>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</si>
  <si>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</si>
  <si>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</si>
  <si>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</si>
  <si>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</si>
  <si>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</si>
  <si>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</si>
  <si>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</si>
  <si>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</si>
  <si>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</si>
  <si>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</si>
  <si>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</si>
  <si>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</si>
  <si>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</si>
  <si>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</si>
  <si>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</si>
  <si>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</si>
  <si>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</si>
  <si>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</si>
  <si>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</si>
  <si>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</si>
  <si>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</si>
  <si>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</si>
  <si>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</si>
  <si>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</si>
  <si>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</si>
  <si>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</si>
  <si>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</si>
  <si>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</si>
  <si>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</si>
  <si>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</si>
  <si>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</si>
  <si>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</si>
  <si>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</si>
  <si>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</si>
  <si>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</si>
  <si>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</si>
  <si>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</si>
  <si>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</si>
  <si>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</si>
  <si>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</si>
  <si>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</si>
  <si>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</si>
  <si>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</si>
  <si>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</si>
  <si>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</si>
  <si>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</si>
  <si>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</si>
  <si>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</si>
  <si>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</si>
  <si>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</si>
  <si>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</si>
  <si>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</si>
  <si>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</si>
  <si>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</si>
  <si>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</si>
  <si>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</si>
  <si>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</si>
  <si>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</si>
  <si>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</si>
  <si>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</si>
  <si>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</si>
  <si>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</si>
  <si>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</si>
  <si>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</si>
  <si>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</si>
  <si>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</si>
  <si>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</si>
  <si>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</si>
  <si>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</si>
  <si>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</si>
  <si>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</si>
  <si>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</si>
  <si>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</si>
  <si>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</si>
  <si>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</si>
  <si>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</si>
  <si>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</si>
  <si>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</si>
  <si>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</si>
  <si>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</si>
  <si>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</si>
  <si>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</si>
  <si>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</si>
  <si>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</si>
  <si>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</si>
  <si>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</si>
  <si>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</si>
  <si>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</si>
  <si>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</si>
  <si>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</si>
  <si>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</si>
  <si>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</si>
  <si>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</si>
  <si>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</si>
  <si>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</si>
  <si>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</si>
  <si>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</si>
  <si>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</si>
  <si>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</si>
  <si>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</si>
  <si>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</si>
  <si>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</si>
  <si>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</si>
  <si>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</si>
  <si>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</si>
  <si>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</si>
  <si>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</si>
  <si>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</si>
  <si>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</si>
  <si>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</si>
  <si>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</si>
  <si>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</si>
  <si>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</si>
  <si>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</si>
  <si>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</si>
  <si>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</si>
  <si>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</si>
  <si>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</si>
  <si>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</si>
  <si>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</si>
  <si>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</si>
  <si>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</si>
  <si>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</si>
  <si>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</si>
  <si>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</si>
  <si>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</si>
  <si>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</si>
  <si>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</si>
  <si>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</si>
  <si>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</si>
  <si>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</si>
  <si>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</si>
  <si>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</si>
  <si>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</si>
  <si>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</si>
  <si>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</si>
  <si>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</si>
  <si>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</si>
  <si>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</si>
  <si>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</si>
  <si>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</si>
  <si>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</si>
  <si>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</si>
  <si>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</si>
  <si>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</si>
  <si>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</si>
  <si>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</si>
  <si>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</si>
  <si>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</si>
  <si>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</si>
  <si>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</si>
  <si>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</si>
  <si>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</si>
  <si>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</si>
  <si>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</si>
  <si>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</si>
  <si>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</si>
  <si>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</si>
  <si>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</si>
  <si>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</si>
  <si>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</si>
  <si>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</si>
  <si>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</si>
  <si>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</si>
  <si>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</si>
  <si>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</si>
  <si>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</si>
  <si>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</si>
  <si>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</si>
  <si>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</si>
  <si>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</si>
  <si>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</si>
  <si>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</si>
  <si>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</si>
  <si>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</si>
  <si>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</si>
  <si>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</si>
  <si>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</si>
  <si>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</si>
  <si>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</si>
  <si>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</si>
  <si>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</si>
  <si>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</si>
  <si>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</si>
  <si>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</si>
  <si>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</si>
  <si>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</si>
  <si>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</si>
  <si>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</si>
  <si>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</si>
  <si>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</si>
  <si>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</si>
  <si>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</si>
  <si>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</si>
  <si>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</si>
  <si>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</si>
  <si>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</si>
  <si>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</si>
  <si>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</si>
  <si>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</si>
  <si>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</si>
  <si>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</si>
  <si>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</si>
  <si>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</si>
  <si>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</si>
  <si>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</si>
  <si>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</si>
  <si>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</si>
  <si>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</si>
  <si>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</si>
  <si>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</si>
  <si>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</si>
  <si>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</si>
  <si>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</si>
  <si>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</si>
  <si>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</si>
  <si>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</si>
  <si>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</si>
  <si>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</si>
  <si>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</si>
  <si>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</si>
  <si>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</si>
  <si>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</si>
  <si>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</si>
  <si>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</si>
  <si>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</si>
  <si>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</si>
  <si>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</si>
  <si>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</si>
  <si>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</si>
  <si>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</si>
  <si>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</si>
  <si>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</si>
  <si>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</si>
  <si>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</si>
  <si>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</si>
  <si>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</si>
  <si>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</si>
  <si>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</si>
  <si>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</si>
  <si>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</si>
  <si>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</si>
  <si>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</si>
  <si>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</si>
  <si>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</si>
  <si>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</si>
  <si>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</si>
  <si>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</si>
  <si>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</si>
  <si>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</si>
  <si>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</si>
  <si>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</si>
  <si>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</si>
  <si>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</si>
  <si>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</si>
  <si>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</si>
  <si>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</si>
  <si>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</si>
  <si>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</si>
  <si>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</si>
  <si>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</si>
  <si>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</si>
  <si>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</si>
  <si>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</si>
  <si>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</si>
  <si>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</si>
  <si>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</si>
  <si>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</si>
  <si>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</si>
  <si>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</si>
  <si>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</si>
  <si>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</si>
  <si>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</si>
  <si>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</si>
  <si>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</si>
  <si>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</si>
  <si>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</si>
  <si>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</si>
  <si>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</si>
  <si>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</si>
  <si>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</si>
  <si>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</si>
  <si>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</si>
  <si>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</si>
  <si>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</si>
  <si>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</si>
  <si>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</si>
  <si>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</si>
  <si>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</si>
  <si>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</si>
  <si>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</si>
  <si>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</si>
  <si>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</si>
  <si>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</si>
  <si>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</si>
  <si>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</si>
  <si>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</si>
  <si>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</si>
  <si>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</si>
  <si>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</si>
  <si>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</si>
  <si>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</si>
  <si>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</si>
  <si>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</si>
  <si>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</si>
  <si>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</si>
  <si>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</si>
  <si>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</si>
  <si>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</si>
  <si>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</si>
  <si>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</si>
  <si>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</si>
  <si>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</si>
  <si>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</si>
  <si>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</si>
  <si>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</si>
  <si>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</si>
  <si>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</si>
  <si>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</si>
  <si>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</si>
  <si>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</si>
  <si>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</si>
  <si>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</si>
  <si>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</si>
  <si>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</si>
  <si>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</si>
  <si>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</si>
  <si>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</si>
  <si>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</si>
  <si>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</si>
  <si>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</si>
  <si>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</si>
  <si>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</si>
  <si>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</si>
  <si>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</si>
  <si>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</si>
  <si>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</si>
  <si>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</si>
  <si>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</si>
  <si>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</si>
  <si>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</si>
  <si>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</si>
  <si>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</si>
  <si>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</si>
  <si>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</si>
  <si>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</si>
  <si>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</si>
  <si>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</si>
  <si>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</si>
  <si>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</si>
  <si>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</si>
  <si>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</si>
  <si>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</si>
  <si>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</si>
  <si>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</si>
  <si>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</si>
  <si>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</si>
  <si>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</si>
  <si>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</si>
  <si>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</si>
  <si>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</si>
  <si>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</si>
  <si>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</si>
  <si>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</si>
  <si>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</si>
  <si>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</si>
  <si>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</si>
  <si>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</si>
  <si>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</si>
  <si>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</si>
  <si>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</si>
  <si>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</si>
  <si>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</si>
  <si>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</si>
  <si>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</si>
  <si>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</si>
  <si>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</si>
  <si>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</si>
  <si>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</si>
  <si>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</si>
  <si>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</si>
  <si>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</si>
  <si>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</si>
  <si>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</si>
  <si>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</si>
  <si>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</si>
  <si>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</si>
  <si>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</si>
  <si>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</si>
  <si>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</si>
  <si>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</si>
  <si>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</si>
  <si>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</si>
  <si>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</si>
  <si>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</si>
  <si>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</si>
  <si>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</si>
  <si>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</si>
  <si>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</si>
  <si>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</si>
  <si>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</si>
  <si>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</si>
  <si>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</si>
  <si>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</si>
  <si>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</si>
  <si>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</si>
  <si>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</si>
  <si>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</si>
  <si>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</si>
  <si>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</si>
  <si>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</si>
  <si>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</si>
  <si>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</si>
  <si>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</si>
  <si>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</si>
  <si>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</si>
  <si>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</si>
  <si>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</si>
  <si>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</si>
  <si>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</si>
  <si>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</si>
  <si>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</si>
  <si>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</si>
  <si>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</si>
  <si>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</si>
  <si>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</si>
  <si>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</si>
  <si>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</si>
  <si>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</si>
  <si>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</si>
  <si>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</si>
  <si>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</si>
  <si>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</si>
  <si>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</si>
  <si>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</si>
  <si>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</si>
  <si>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</si>
  <si>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</si>
  <si>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</si>
  <si>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</si>
  <si>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</si>
  <si>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</si>
  <si>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</si>
  <si>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</si>
  <si>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</si>
  <si>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</si>
  <si>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</si>
  <si>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</si>
  <si>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</si>
  <si>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</si>
  <si>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</si>
  <si>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</si>
  <si>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</si>
  <si>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</si>
  <si>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</si>
  <si>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</si>
  <si>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</si>
  <si>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</si>
  <si>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</si>
  <si>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</si>
  <si>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</si>
  <si>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</si>
  <si>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</si>
  <si>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</si>
  <si>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</si>
  <si>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</si>
  <si>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</si>
  <si>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</si>
  <si>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</si>
  <si>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</si>
  <si>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</si>
  <si>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</si>
  <si>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</si>
  <si>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</si>
  <si>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</si>
  <si>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</si>
  <si>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</si>
  <si>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</si>
  <si>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</si>
  <si>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</si>
  <si>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</si>
  <si>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</si>
  <si>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</si>
  <si>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</si>
  <si>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</si>
  <si>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</si>
  <si>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</si>
  <si>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</si>
  <si>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</si>
  <si>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</si>
  <si>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</si>
  <si>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</si>
  <si>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</si>
  <si>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</si>
  <si>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</si>
  <si>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</si>
  <si>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</si>
  <si>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</si>
  <si>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</si>
  <si>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</si>
  <si>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</si>
  <si>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</si>
  <si>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</si>
  <si>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</si>
  <si>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</si>
  <si>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</si>
  <si>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</si>
  <si>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</si>
  <si>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</si>
  <si>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</si>
  <si>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</si>
  <si>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</si>
  <si>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</si>
  <si>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</si>
  <si>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</si>
  <si>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</si>
  <si>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</si>
  <si>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</si>
  <si>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</si>
  <si>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</si>
  <si>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</si>
  <si>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</si>
  <si>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</si>
  <si>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</si>
  <si>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</si>
  <si>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</si>
  <si>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</si>
  <si>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</si>
  <si>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</si>
  <si>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</si>
  <si>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</si>
  <si>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</si>
  <si>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</si>
  <si>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</si>
  <si>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</si>
  <si>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</si>
  <si>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</si>
  <si>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</si>
  <si>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</si>
  <si>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</si>
  <si>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</si>
  <si>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</si>
  <si>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</si>
  <si>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</si>
  <si>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</si>
  <si>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</si>
  <si>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</si>
  <si>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</si>
  <si>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</si>
  <si>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</si>
  <si>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</si>
  <si>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</si>
  <si>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</si>
  <si>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</si>
  <si>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</si>
  <si>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</si>
  <si>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</si>
  <si>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</si>
  <si>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</si>
  <si>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</si>
  <si>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</si>
  <si>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</si>
  <si>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</si>
  <si>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</si>
  <si>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</si>
  <si>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</si>
  <si>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</si>
  <si>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</si>
  <si>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</si>
  <si>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</si>
  <si>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</si>
  <si>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</si>
  <si>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</si>
  <si>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</si>
  <si>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</si>
  <si>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</si>
  <si>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</si>
  <si>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</si>
  <si>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</si>
  <si>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</si>
  <si>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</si>
  <si>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</si>
  <si>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</si>
  <si>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</si>
  <si>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</si>
  <si>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</si>
  <si>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</si>
  <si>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</si>
  <si>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</si>
  <si>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</si>
  <si>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</si>
  <si>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</si>
  <si>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</si>
  <si>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</si>
  <si>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</si>
  <si>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</si>
  <si>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</si>
  <si>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</si>
  <si>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</si>
  <si>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</si>
  <si>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</si>
  <si>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</si>
  <si>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</si>
  <si>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</si>
  <si>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</si>
  <si>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</si>
  <si>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</si>
  <si>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</si>
  <si>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</si>
  <si>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</si>
  <si>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</si>
  <si>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</si>
  <si>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</si>
  <si>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</si>
  <si>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</si>
  <si>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</si>
  <si>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</si>
  <si>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</si>
  <si>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</si>
  <si>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</si>
  <si>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</si>
  <si>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</si>
  <si>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</si>
  <si>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</si>
  <si>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</si>
  <si>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</si>
  <si>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</si>
  <si>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</si>
  <si>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</si>
  <si>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</si>
  <si>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</si>
  <si>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</si>
  <si>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</si>
  <si>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</si>
  <si>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</si>
  <si>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</si>
  <si>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</si>
  <si>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</si>
  <si>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</si>
  <si>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</si>
  <si>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</si>
  <si>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</si>
  <si>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</si>
  <si>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</si>
  <si>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</si>
  <si>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</si>
  <si>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</si>
  <si>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</si>
  <si>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</si>
  <si>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</si>
  <si>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</si>
  <si>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</si>
  <si>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</si>
  <si>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</si>
  <si>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</si>
  <si>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</si>
  <si>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</si>
  <si>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</si>
  <si>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</si>
  <si>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</si>
  <si>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</si>
  <si>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</si>
  <si>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</si>
  <si>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</si>
  <si>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</si>
  <si>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</si>
  <si>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</si>
  <si>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</si>
  <si>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</si>
  <si>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</si>
  <si>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</si>
  <si>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</si>
  <si>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</si>
  <si>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</si>
  <si>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</si>
  <si>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</si>
  <si>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</si>
  <si>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</si>
  <si>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</si>
  <si>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</si>
  <si>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</si>
  <si>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</si>
  <si>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</si>
  <si>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</si>
  <si>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</si>
  <si>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</si>
  <si>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</si>
  <si>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</si>
  <si>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</si>
  <si>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</si>
  <si>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</si>
  <si>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</si>
  <si>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</si>
  <si>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</si>
  <si>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</si>
  <si>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</si>
  <si>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</si>
  <si>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</si>
  <si>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</si>
  <si>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</si>
  <si>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</si>
  <si>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</si>
  <si>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</si>
  <si>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</si>
  <si>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</si>
  <si>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</si>
  <si>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</si>
  <si>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</si>
  <si>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</si>
  <si>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</si>
  <si>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</si>
  <si>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</si>
  <si>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</si>
  <si>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</si>
  <si>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</si>
  <si>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</si>
  <si>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</si>
  <si>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</si>
  <si>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</si>
  <si>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</si>
  <si>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</si>
  <si>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</si>
  <si>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</si>
  <si>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</si>
  <si>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</si>
  <si>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</si>
  <si>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</si>
  <si>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</si>
  <si>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</si>
  <si>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</si>
  <si>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</si>
  <si>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</si>
  <si>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</si>
  <si>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</si>
  <si>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</si>
  <si>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</si>
  <si>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</si>
  <si>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</si>
  <si>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</si>
  <si>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</si>
  <si>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</si>
  <si>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</si>
  <si>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</si>
  <si>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</si>
  <si>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</si>
  <si>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</si>
  <si>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</si>
  <si>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</si>
  <si>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</si>
  <si>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</si>
  <si>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</si>
  <si>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</si>
  <si>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</si>
  <si>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</si>
  <si>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</si>
  <si>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</si>
  <si>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</si>
  <si>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</si>
  <si>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</si>
  <si>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</si>
  <si>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</si>
  <si>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</si>
  <si>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</si>
  <si>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</si>
  <si>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</si>
  <si>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</si>
  <si>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</si>
  <si>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</si>
  <si>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</si>
  <si>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</si>
  <si>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</si>
  <si>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</si>
  <si>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</si>
  <si>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</si>
  <si>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</si>
  <si>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</si>
  <si>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</si>
  <si>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</si>
  <si>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</si>
  <si>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</si>
  <si>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</si>
  <si>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</si>
  <si>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</si>
  <si>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</si>
  <si>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</si>
  <si>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</si>
  <si>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</si>
  <si>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</si>
  <si>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</si>
  <si>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</si>
  <si>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</si>
  <si>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</si>
  <si>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</si>
  <si>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</si>
  <si>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</si>
  <si>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</si>
  <si>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</si>
  <si>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</si>
  <si>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</si>
  <si>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</si>
  <si>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</si>
  <si>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</si>
  <si>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</si>
  <si>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</si>
  <si>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</si>
  <si>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</si>
  <si>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</si>
  <si>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</si>
  <si>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</si>
  <si>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</si>
  <si>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</si>
  <si>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</si>
  <si>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</si>
  <si>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</si>
  <si>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</si>
  <si>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</si>
  <si>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</si>
  <si>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</si>
  <si>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</si>
  <si>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</si>
  <si>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</si>
  <si>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</si>
  <si>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</si>
  <si>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</si>
  <si>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</si>
  <si>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</si>
  <si>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</si>
  <si>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</si>
  <si>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</si>
  <si>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</si>
  <si>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</si>
  <si>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</si>
  <si>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</si>
  <si>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</si>
  <si>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</si>
  <si>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</si>
  <si>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</si>
  <si>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</si>
  <si>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</si>
  <si>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</si>
  <si>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</si>
  <si>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</si>
  <si>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</si>
  <si>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</si>
  <si>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</si>
  <si>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</si>
  <si>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</si>
  <si>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</si>
  <si>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</si>
  <si>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</si>
  <si>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</si>
  <si>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</si>
  <si>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</si>
  <si>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</si>
  <si>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</si>
  <si>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</si>
  <si>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</si>
  <si>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</si>
  <si>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</si>
  <si>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</si>
  <si>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</si>
  <si>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</si>
  <si>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</si>
  <si>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</si>
  <si>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</si>
  <si>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</si>
  <si>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</si>
  <si>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</si>
  <si>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</si>
  <si>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</si>
  <si>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</si>
  <si>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</si>
  <si>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</si>
  <si>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</si>
  <si>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</si>
  <si>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</si>
  <si>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</si>
  <si>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</si>
  <si>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</si>
  <si>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</si>
  <si>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</si>
  <si>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</si>
  <si>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</si>
  <si>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</si>
  <si>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</si>
  <si>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</si>
  <si>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</si>
  <si>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</si>
  <si>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</si>
  <si>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</si>
  <si>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</si>
  <si>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</si>
  <si>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</si>
  <si>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</si>
  <si>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</si>
  <si>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</si>
  <si>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</si>
  <si>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</si>
  <si>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</si>
  <si>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</si>
  <si>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</si>
  <si>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</si>
  <si>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</si>
  <si>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</si>
  <si>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</si>
  <si>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</si>
  <si>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</si>
  <si>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</si>
  <si>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</si>
  <si>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</si>
  <si>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</si>
  <si>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</si>
  <si>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</si>
  <si>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</si>
  <si>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</si>
  <si>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</si>
  <si>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</si>
  <si>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</si>
  <si>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</si>
  <si>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</si>
  <si>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</si>
  <si>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</si>
  <si>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</si>
  <si>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</si>
  <si>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</si>
  <si>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</si>
  <si>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</si>
  <si>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</si>
  <si>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</si>
  <si>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</si>
  <si>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</si>
  <si>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</si>
  <si>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</si>
  <si>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</si>
  <si>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</si>
  <si>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</si>
  <si>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</si>
  <si>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</si>
  <si>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</si>
  <si>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</si>
  <si>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</si>
  <si>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</si>
  <si>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</si>
  <si>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</si>
  <si>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</si>
  <si>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</si>
  <si>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</si>
  <si>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</si>
  <si>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</si>
  <si>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</si>
  <si>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</si>
  <si>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</si>
  <si>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</si>
  <si>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</si>
  <si>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</si>
  <si>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</si>
  <si>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</si>
  <si>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</si>
  <si>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</si>
  <si>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</si>
  <si>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</si>
  <si>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</si>
  <si>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</si>
  <si>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</si>
  <si>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</si>
  <si>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</si>
  <si>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</si>
  <si>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</si>
  <si>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</si>
  <si>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</si>
  <si>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</si>
  <si>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</si>
  <si>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</si>
  <si>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</si>
  <si>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</si>
  <si>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</si>
  <si>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</si>
  <si>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</si>
  <si>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</si>
  <si>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</si>
  <si>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</si>
  <si>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</si>
  <si>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</si>
  <si>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</si>
  <si>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</si>
  <si>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</si>
  <si>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</si>
  <si>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</si>
  <si>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</si>
  <si>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</si>
  <si>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</si>
  <si>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</si>
  <si>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</si>
  <si>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</si>
  <si>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</si>
  <si>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</si>
  <si>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</si>
  <si>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</si>
  <si>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</si>
  <si>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</si>
  <si>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</si>
  <si>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</si>
  <si>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</si>
  <si>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</si>
  <si>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</si>
  <si>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</si>
  <si>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</si>
  <si>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</si>
  <si>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</si>
  <si>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</si>
  <si>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</si>
  <si>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</si>
  <si>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</si>
  <si>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</si>
  <si>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</si>
  <si>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</si>
  <si>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</si>
  <si>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</si>
  <si>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</si>
  <si>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</si>
  <si>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</si>
  <si>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</si>
  <si>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</si>
  <si>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</si>
  <si>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</si>
  <si>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</si>
  <si>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</si>
  <si>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</si>
  <si>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</si>
  <si>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</si>
  <si>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</si>
  <si>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</si>
  <si>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</si>
  <si>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</si>
  <si>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</si>
  <si>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</si>
  <si>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</si>
  <si>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</si>
  <si>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</si>
  <si>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</si>
  <si>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</si>
  <si>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</si>
  <si>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</si>
  <si>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</si>
  <si>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</si>
  <si>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</si>
  <si>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</si>
  <si>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</si>
  <si>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</si>
  <si>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</si>
  <si>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</si>
  <si>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</si>
  <si>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</si>
  <si>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</si>
  <si>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</si>
  <si>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</si>
  <si>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</si>
  <si>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</si>
  <si>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</si>
  <si>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</si>
  <si>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</si>
  <si>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</si>
  <si>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</si>
  <si>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</si>
  <si>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</si>
  <si>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</si>
  <si>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</si>
  <si>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</si>
  <si>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</si>
  <si>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</si>
  <si>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</si>
  <si>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</si>
  <si>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</si>
  <si>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</si>
  <si>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</si>
  <si>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</si>
  <si>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</si>
  <si>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</si>
  <si>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</si>
  <si>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</si>
  <si>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</si>
  <si>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</si>
  <si>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</si>
  <si>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</si>
  <si>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</si>
  <si>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</si>
  <si>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</si>
  <si>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</si>
  <si>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</si>
  <si>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</si>
  <si>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</si>
  <si>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</si>
  <si>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</si>
  <si>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</si>
  <si>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</si>
  <si>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</si>
  <si>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</si>
  <si>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</si>
  <si>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</si>
  <si>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</si>
  <si>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</si>
  <si>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</si>
  <si>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</si>
  <si>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</si>
  <si>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</si>
  <si>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</si>
  <si>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</si>
  <si>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</si>
  <si>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</si>
  <si>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</si>
  <si>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</si>
  <si>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</si>
  <si>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</si>
  <si>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</si>
  <si>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</si>
  <si>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</si>
  <si>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</si>
  <si>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</si>
  <si>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</si>
  <si>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</si>
  <si>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</si>
  <si>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</si>
  <si>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</si>
  <si>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</si>
  <si>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</si>
  <si>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</si>
  <si>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</si>
  <si>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</si>
  <si>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</si>
  <si>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</si>
  <si>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</si>
  <si>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</si>
  <si>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</si>
  <si>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</si>
  <si>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</si>
  <si>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</si>
  <si>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</si>
  <si>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</si>
  <si>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</si>
  <si>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</si>
  <si>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</si>
  <si>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</si>
  <si>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</si>
  <si>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</si>
  <si>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</si>
  <si>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</si>
  <si>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</si>
  <si>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</si>
  <si>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</si>
  <si>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</si>
  <si>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</si>
  <si>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</si>
  <si>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</si>
  <si>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</si>
  <si>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</si>
  <si>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</si>
  <si>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</si>
  <si>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</si>
  <si>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</si>
  <si>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</si>
  <si>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</si>
  <si>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</si>
  <si>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</si>
  <si>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</si>
  <si>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</si>
  <si>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</si>
  <si>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</si>
  <si>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</si>
  <si>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</si>
  <si>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</si>
  <si>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</si>
  <si>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</si>
  <si>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</si>
  <si>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</si>
  <si>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</si>
  <si>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</si>
  <si>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</si>
  <si>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</si>
  <si>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</si>
  <si>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</si>
  <si>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</si>
  <si>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</si>
  <si>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</si>
  <si>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</si>
  <si>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</si>
  <si>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</si>
  <si>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</si>
  <si>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</si>
  <si>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</si>
  <si>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</si>
  <si>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</si>
  <si>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</si>
  <si>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</si>
  <si>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</si>
  <si>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</si>
  <si>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</si>
  <si>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</si>
  <si>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</si>
  <si>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</si>
  <si>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</si>
  <si>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</si>
  <si>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</si>
  <si>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</si>
  <si>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</si>
  <si>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</si>
  <si>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</si>
  <si>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</si>
  <si>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</si>
  <si>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</si>
  <si>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</si>
  <si>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</si>
  <si>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</si>
  <si>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</si>
  <si>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</si>
  <si>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</si>
  <si>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</si>
  <si>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</si>
  <si>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</si>
  <si>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</si>
  <si>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</si>
  <si>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</si>
  <si>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</si>
  <si>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</si>
  <si>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</si>
  <si>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</si>
  <si>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</si>
  <si>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</si>
  <si>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</si>
  <si>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</si>
  <si>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</si>
  <si>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</si>
  <si>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</si>
  <si>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</si>
  <si>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</si>
  <si>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</si>
  <si>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</si>
  <si>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</si>
  <si>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</si>
  <si>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</si>
  <si>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</si>
  <si>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</si>
  <si>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</si>
  <si>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</si>
  <si>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</si>
  <si>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</si>
  <si>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</si>
  <si>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</si>
  <si>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</si>
  <si>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</si>
  <si>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</si>
  <si>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</si>
  <si>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</si>
  <si>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</si>
  <si>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</si>
  <si>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</si>
  <si>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</si>
  <si>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</si>
  <si>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</si>
  <si>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</si>
  <si>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</si>
  <si>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</si>
  <si>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</si>
  <si>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</si>
  <si>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</si>
  <si>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</si>
  <si>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</si>
  <si>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</si>
  <si>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</si>
  <si>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</si>
  <si>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</si>
  <si>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</si>
  <si>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</si>
  <si>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</si>
  <si>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</si>
  <si>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</si>
  <si>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</si>
  <si>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</si>
  <si>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</si>
  <si>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</si>
  <si>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</si>
  <si>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</si>
  <si>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</si>
  <si>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</si>
  <si>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</si>
  <si>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</si>
  <si>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</si>
  <si>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</si>
  <si>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</si>
  <si>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</si>
  <si>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</si>
  <si>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</si>
  <si>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</si>
  <si>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</si>
  <si>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</si>
  <si>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</si>
  <si>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</si>
  <si>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</si>
  <si>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</si>
  <si>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</si>
  <si>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</si>
  <si>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</si>
  <si>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</si>
  <si>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</si>
  <si>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</si>
  <si>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</si>
  <si>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</si>
  <si>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</si>
  <si>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</si>
  <si>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</si>
  <si>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</si>
  <si>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</si>
  <si>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</si>
  <si>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</si>
  <si>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</si>
  <si>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</si>
  <si>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</si>
  <si>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</si>
  <si>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</si>
  <si>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</si>
  <si>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</si>
  <si>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</si>
  <si>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</si>
  <si>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</si>
  <si>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</si>
  <si>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</si>
  <si>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</si>
  <si>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</si>
  <si>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</si>
  <si>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</si>
  <si>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</si>
  <si>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</si>
  <si>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</si>
  <si>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</si>
  <si>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</si>
  <si>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</si>
  <si>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</si>
  <si>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</si>
  <si>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</si>
  <si>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</si>
  <si>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</si>
  <si>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</si>
  <si>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</si>
  <si>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</si>
  <si>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</si>
  <si>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</si>
  <si>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</si>
  <si>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</si>
  <si>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</si>
  <si>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</si>
  <si>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</si>
  <si>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</si>
  <si>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</si>
  <si>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</si>
  <si>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</si>
  <si>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</si>
  <si>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</si>
  <si>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</si>
  <si>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</si>
  <si>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</si>
  <si>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</si>
  <si>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</si>
  <si>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</si>
  <si>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</si>
  <si>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</si>
  <si>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</si>
  <si>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</si>
  <si>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</si>
  <si>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</si>
  <si>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</si>
  <si>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</si>
  <si>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</si>
  <si>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</si>
  <si>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</si>
  <si>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</si>
  <si>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</si>
  <si>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</si>
  <si>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</si>
  <si>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</si>
  <si>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</si>
  <si>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</si>
  <si>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</si>
  <si>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</si>
  <si>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</si>
  <si>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</si>
  <si>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</si>
  <si>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</si>
  <si>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</si>
  <si>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</si>
  <si>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</si>
  <si>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</si>
  <si>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</si>
  <si>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</si>
  <si>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</si>
  <si>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</si>
  <si>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</si>
  <si>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</si>
  <si>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</si>
  <si>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</si>
  <si>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</si>
  <si>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</si>
  <si>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</si>
  <si>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</si>
  <si>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</si>
  <si>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</si>
  <si>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</si>
  <si>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</si>
  <si>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</si>
  <si>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</si>
  <si>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</si>
  <si>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</si>
  <si>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</si>
  <si>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</si>
  <si>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</si>
  <si>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</si>
  <si>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</si>
  <si>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</si>
  <si>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</si>
  <si>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</si>
  <si>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</si>
  <si>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</si>
  <si>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</si>
  <si>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</si>
  <si>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</si>
  <si>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</si>
  <si>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</si>
  <si>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</si>
  <si>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</si>
  <si>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</si>
  <si>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</si>
  <si>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</si>
  <si>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</si>
  <si>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</si>
  <si>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</si>
  <si>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</si>
  <si>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</si>
  <si>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</si>
  <si>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</si>
  <si>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</si>
  <si>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</si>
  <si>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</si>
  <si>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</si>
  <si>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</si>
  <si>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</si>
  <si>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</si>
  <si>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</si>
  <si>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</si>
  <si>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</si>
  <si>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</si>
  <si>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</si>
  <si>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</si>
  <si>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</si>
  <si>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</si>
  <si>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</si>
  <si>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</si>
  <si>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</si>
  <si>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</si>
  <si>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</si>
  <si>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</si>
  <si>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</si>
  <si>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</si>
  <si>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</si>
  <si>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</si>
  <si>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</si>
  <si>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</si>
  <si>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</si>
  <si>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</si>
  <si>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</si>
  <si>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</si>
  <si>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</si>
  <si>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</si>
  <si>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</si>
  <si>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</si>
  <si>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</si>
  <si>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</si>
  <si>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</si>
  <si>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</si>
  <si>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</si>
  <si>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</si>
  <si>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</si>
  <si>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</si>
  <si>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</si>
  <si>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</si>
  <si>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</si>
  <si>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</si>
  <si>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</si>
  <si>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</si>
  <si>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</si>
  <si>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</si>
  <si>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</si>
  <si>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</si>
  <si>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</si>
  <si>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</si>
  <si>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</si>
  <si>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</si>
  <si>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</si>
  <si>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</si>
  <si>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</si>
  <si>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</si>
  <si>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</si>
  <si>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</si>
  <si>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</si>
  <si>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</si>
  <si>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</si>
  <si>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</si>
  <si>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</si>
  <si>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</si>
  <si>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</si>
  <si>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</si>
  <si>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</si>
  <si>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</si>
  <si>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</si>
  <si>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</si>
  <si>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</si>
  <si>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</si>
  <si>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</si>
  <si>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</si>
  <si>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</si>
  <si>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</si>
  <si>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</si>
  <si>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</si>
  <si>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</si>
  <si>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</si>
  <si>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</si>
  <si>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</si>
  <si>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</si>
  <si>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</si>
  <si>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</si>
  <si>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</si>
  <si>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</si>
  <si>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</si>
  <si>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</si>
  <si>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</si>
  <si>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</si>
  <si>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</si>
  <si>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</si>
  <si>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</si>
  <si>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</si>
  <si>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</si>
  <si>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</si>
  <si>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</si>
  <si>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</si>
  <si>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</si>
  <si>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</si>
  <si>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</si>
  <si>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</si>
  <si>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</si>
  <si>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</si>
  <si>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</si>
  <si>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</si>
  <si>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</si>
  <si>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</si>
  <si>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</si>
  <si>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</si>
  <si>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</si>
  <si>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</si>
  <si>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</si>
  <si>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</si>
  <si>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</si>
  <si>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</si>
  <si>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</si>
  <si>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</si>
  <si>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</si>
  <si>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</si>
  <si>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</si>
  <si>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</si>
  <si>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</si>
  <si>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</si>
  <si>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</si>
  <si>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</si>
  <si>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</si>
  <si>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</si>
  <si>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</si>
  <si>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</si>
  <si>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</si>
  <si>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</si>
  <si>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</si>
  <si>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</si>
  <si>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</si>
  <si>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</si>
  <si>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</si>
  <si>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</si>
  <si>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</si>
  <si>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</si>
  <si>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</si>
  <si>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</si>
  <si>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</si>
  <si>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</si>
  <si>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</si>
  <si>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</si>
  <si>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</si>
  <si>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</si>
  <si>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</si>
  <si>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</si>
  <si>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</si>
  <si>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</si>
  <si>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</si>
  <si>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</si>
  <si>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</si>
  <si>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</si>
  <si>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</si>
  <si>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</si>
  <si>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</si>
  <si>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</si>
  <si>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</si>
  <si>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</si>
  <si>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</si>
  <si>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</si>
  <si>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</si>
  <si>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</si>
  <si>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</si>
  <si>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</si>
  <si>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</si>
  <si>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</si>
  <si>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</si>
  <si>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</si>
  <si>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</si>
  <si>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</si>
  <si>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</si>
  <si>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</si>
  <si>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</si>
  <si>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</si>
  <si>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</si>
  <si>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</si>
  <si>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</si>
  <si>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</si>
  <si>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</si>
  <si>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</si>
  <si>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</si>
  <si>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</si>
  <si>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</si>
  <si>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</si>
  <si>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</si>
  <si>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</si>
  <si>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</si>
  <si>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</si>
  <si>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</si>
  <si>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</si>
  <si>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</si>
  <si>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</si>
  <si>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</si>
  <si>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</si>
  <si>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</si>
  <si>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</si>
  <si>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</si>
  <si>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</si>
  <si>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</si>
  <si>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</si>
  <si>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</si>
  <si>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</si>
  <si>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</si>
  <si>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</si>
  <si>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</si>
  <si>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</si>
  <si>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</si>
  <si>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</si>
  <si>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</si>
  <si>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</si>
  <si>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</si>
  <si>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</si>
  <si>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</si>
  <si>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</si>
  <si>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</si>
  <si>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</si>
  <si>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</si>
  <si>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</si>
  <si>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</si>
  <si>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</si>
  <si>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</si>
  <si>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</si>
  <si>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</si>
  <si>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</si>
  <si>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</si>
  <si>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</si>
  <si>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</si>
  <si>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</si>
  <si>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</si>
  <si>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</si>
  <si>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</si>
  <si>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</si>
  <si>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</si>
  <si>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</si>
  <si>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</si>
  <si>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</si>
  <si>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</si>
  <si>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</si>
  <si>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</si>
  <si>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</si>
  <si>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</si>
  <si>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</si>
  <si>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</si>
  <si>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</si>
  <si>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</si>
  <si>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</si>
  <si>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</si>
  <si>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</si>
  <si>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</si>
  <si>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</si>
  <si>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</si>
  <si>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</si>
  <si>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</si>
  <si>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</si>
  <si>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</si>
  <si>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</si>
  <si>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</si>
  <si>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</si>
  <si>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</si>
  <si>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</si>
  <si>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</si>
  <si>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</si>
  <si>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</si>
  <si>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</si>
  <si>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</si>
  <si>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</si>
  <si>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</si>
  <si>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</si>
  <si>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</si>
  <si>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</si>
  <si>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</si>
  <si>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</si>
  <si>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</si>
  <si>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</si>
  <si>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</si>
  <si>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</si>
  <si>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</si>
  <si>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</si>
  <si>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</si>
  <si>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</si>
  <si>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</si>
  <si>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</si>
  <si>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</si>
  <si>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</si>
  <si>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</si>
  <si>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</si>
  <si>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</si>
  <si>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</si>
  <si>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</si>
  <si>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</si>
  <si>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</si>
  <si>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</si>
  <si>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</si>
  <si>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</si>
  <si>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</si>
  <si>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</si>
  <si>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</si>
  <si>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</si>
  <si>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</si>
  <si>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</si>
  <si>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</si>
  <si>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</si>
  <si>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</si>
  <si>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</si>
  <si>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</si>
  <si>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</si>
  <si>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</si>
  <si>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</si>
  <si>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</si>
  <si>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</si>
  <si>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</si>
  <si>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</si>
  <si>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</si>
  <si>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</si>
  <si>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</si>
  <si>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</si>
  <si>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</si>
  <si>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</si>
  <si>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</si>
  <si>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</si>
  <si>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</si>
  <si>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</si>
  <si>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</si>
  <si>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</si>
  <si>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</si>
  <si>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</si>
  <si>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</si>
  <si>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</si>
  <si>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</si>
  <si>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</si>
  <si>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</si>
  <si>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</si>
  <si>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</si>
  <si>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</si>
  <si>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</si>
  <si>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</si>
  <si>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</si>
  <si>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</si>
  <si>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</si>
  <si>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</si>
  <si>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</si>
  <si>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</si>
  <si>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</si>
  <si>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</si>
  <si>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</si>
  <si>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</si>
  <si>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</si>
  <si>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</si>
  <si>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</si>
  <si>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</si>
  <si>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</si>
  <si>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</si>
  <si>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</si>
  <si>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</si>
  <si>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</si>
  <si>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</si>
  <si>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</si>
  <si>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</si>
  <si>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</si>
  <si>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</si>
  <si>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</si>
  <si>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</si>
  <si>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</si>
  <si>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</si>
  <si>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</si>
  <si>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</si>
  <si>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</si>
  <si>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</si>
  <si>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</si>
  <si>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</si>
  <si>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</si>
  <si>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</si>
  <si>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</si>
  <si>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</si>
  <si>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</si>
  <si>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</si>
  <si>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</si>
  <si>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</si>
  <si>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</si>
  <si>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</si>
  <si>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</si>
  <si>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</si>
  <si>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</si>
  <si>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</si>
  <si>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</si>
  <si>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</si>
  <si>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</si>
  <si>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</si>
  <si>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</si>
  <si>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</si>
  <si>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</si>
  <si>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</si>
  <si>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</si>
  <si>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</si>
  <si>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</si>
  <si>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</si>
  <si>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</si>
  <si>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</si>
  <si>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</si>
  <si>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</si>
  <si>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</si>
  <si>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</si>
  <si>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</si>
  <si>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</si>
  <si>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</si>
  <si>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</si>
  <si>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</si>
  <si>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</si>
  <si>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</si>
  <si>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</si>
  <si>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</si>
  <si>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</si>
  <si>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</si>
  <si>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</si>
  <si>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</si>
  <si>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</si>
  <si>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</si>
  <si>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</si>
  <si>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</si>
  <si>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</si>
  <si>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</si>
  <si>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</si>
  <si>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</si>
  <si>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</si>
  <si>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</si>
  <si>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</si>
  <si>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</si>
  <si>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</si>
  <si>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</si>
  <si>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</si>
  <si>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</si>
  <si>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</si>
  <si>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</si>
  <si>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</si>
  <si>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</si>
  <si>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</si>
  <si>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</si>
  <si>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</si>
  <si>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</si>
  <si>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</si>
  <si>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</si>
  <si>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</si>
  <si>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</si>
  <si>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</si>
  <si>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</si>
  <si>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</si>
  <si>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</si>
  <si>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</si>
  <si>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</si>
  <si>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</si>
  <si>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</si>
  <si>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</si>
  <si>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</si>
  <si>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</si>
  <si>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</si>
  <si>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</si>
  <si>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</si>
  <si>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</si>
  <si>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</si>
  <si>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</si>
  <si>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</si>
  <si>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</si>
  <si>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</si>
  <si>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</si>
  <si>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</si>
  <si>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</si>
  <si>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</si>
  <si>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</si>
  <si>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</si>
  <si>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</si>
  <si>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</si>
  <si>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</si>
  <si>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</si>
  <si>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</si>
  <si>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</si>
  <si>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</si>
  <si>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</si>
  <si>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</si>
  <si>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</si>
  <si>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</si>
  <si>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</si>
  <si>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</si>
  <si>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</si>
  <si>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</si>
  <si>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</si>
  <si>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</si>
  <si>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</si>
  <si>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</si>
  <si>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</si>
  <si>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</si>
  <si>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</si>
  <si>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</si>
  <si>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</si>
  <si>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</si>
  <si>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</si>
  <si>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</si>
  <si>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</si>
  <si>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</si>
  <si>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</si>
  <si>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</si>
  <si>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</si>
  <si>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</si>
  <si>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</si>
  <si>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</si>
  <si>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</si>
  <si>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</si>
  <si>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</si>
  <si>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</si>
  <si>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</si>
  <si>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</si>
  <si>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</si>
  <si>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</si>
  <si>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</si>
  <si>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</si>
  <si>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</si>
  <si>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</si>
  <si>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</si>
  <si>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</si>
  <si>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</si>
  <si>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</si>
  <si>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</si>
  <si>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</si>
  <si>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</si>
  <si>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</si>
  <si>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</si>
  <si>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</si>
  <si>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</si>
  <si>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</si>
  <si>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</si>
  <si>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</si>
  <si>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</si>
  <si>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</si>
  <si>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</si>
  <si>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</si>
  <si>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</si>
  <si>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</si>
  <si>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</si>
  <si>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</si>
  <si>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</si>
  <si>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</si>
  <si>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</si>
  <si>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</si>
  <si>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</si>
  <si>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</si>
  <si>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</si>
  <si>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</si>
  <si>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</si>
  <si>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</si>
  <si>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</si>
  <si>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</si>
  <si>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</si>
  <si>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</si>
  <si>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</si>
  <si>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</si>
  <si>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</si>
  <si>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</si>
  <si>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</si>
  <si>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</si>
  <si>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</si>
  <si>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</si>
  <si>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</si>
  <si>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</si>
  <si>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</si>
  <si>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</si>
  <si>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</si>
  <si>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</si>
  <si>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</si>
  <si>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</si>
  <si>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</si>
  <si>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</si>
  <si>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</si>
  <si>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</si>
  <si>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</si>
  <si>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</si>
  <si>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</si>
  <si>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</si>
  <si>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</si>
  <si>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</si>
  <si>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</si>
  <si>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</si>
  <si>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</si>
  <si>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</si>
  <si>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</si>
  <si>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</si>
  <si>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</si>
  <si>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</si>
  <si>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</si>
  <si>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</si>
  <si>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</si>
  <si>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</si>
  <si>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</si>
  <si>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</si>
  <si>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</si>
  <si>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</si>
  <si>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</si>
  <si>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</si>
  <si>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</si>
  <si>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</si>
  <si>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</si>
  <si>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</si>
  <si>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</si>
  <si>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</si>
  <si>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</si>
  <si>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</si>
  <si>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</si>
  <si>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</si>
  <si>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</si>
  <si>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</si>
  <si>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</si>
  <si>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</si>
  <si>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</si>
  <si>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</si>
  <si>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</si>
  <si>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</si>
  <si>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</si>
  <si>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</si>
  <si>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</si>
  <si>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</si>
  <si>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</si>
  <si>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</si>
  <si>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</si>
  <si>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</si>
  <si>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</si>
  <si>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</si>
  <si>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</si>
  <si>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</si>
  <si>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</si>
  <si>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</si>
  <si>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</si>
  <si>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</si>
  <si>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</si>
  <si>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</si>
  <si>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</si>
  <si>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</si>
  <si>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</si>
  <si>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</si>
  <si>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</si>
  <si>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</si>
  <si>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</si>
  <si>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</si>
  <si>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</si>
  <si>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</si>
  <si>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</si>
  <si>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</si>
  <si>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</si>
  <si>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</si>
  <si>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</si>
  <si>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</si>
  <si>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</si>
  <si>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</si>
  <si>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</si>
  <si>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</si>
  <si>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</si>
  <si>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</si>
  <si>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</si>
  <si>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</si>
  <si>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</si>
  <si>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</si>
  <si>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</si>
  <si>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</si>
  <si>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</si>
  <si>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</si>
  <si>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</si>
  <si>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</si>
  <si>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</si>
  <si>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</si>
  <si>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</si>
  <si>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</si>
  <si>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</si>
  <si>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</si>
  <si>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</si>
  <si>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</si>
  <si>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</si>
  <si>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</si>
  <si>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</si>
  <si>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</si>
  <si>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</si>
  <si>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</si>
  <si>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</si>
  <si>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</si>
  <si>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</si>
  <si>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</si>
  <si>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</si>
  <si>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</si>
  <si>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</si>
  <si>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</si>
  <si>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</si>
  <si>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</si>
  <si>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</si>
  <si>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</si>
  <si>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</si>
  <si>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</si>
  <si>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</si>
  <si>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</si>
  <si>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</si>
  <si>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</si>
  <si>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</si>
  <si>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</si>
  <si>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</si>
  <si>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</si>
  <si>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</si>
  <si>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</si>
  <si>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</si>
  <si>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</si>
  <si>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</si>
  <si>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</si>
  <si>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</si>
  <si>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</si>
  <si>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</si>
  <si>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</si>
  <si>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</si>
  <si>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</si>
  <si>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</si>
  <si>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</si>
  <si>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</si>
  <si>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</si>
  <si>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</si>
  <si>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</si>
  <si>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</si>
  <si>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</si>
  <si>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</si>
  <si>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</si>
  <si>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</si>
  <si>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</si>
  <si>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</si>
  <si>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</si>
  <si>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</si>
  <si>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</si>
  <si>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</si>
  <si>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</si>
  <si>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</si>
  <si>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</si>
  <si>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</si>
  <si>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</si>
  <si>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</si>
  <si>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</si>
  <si>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</si>
  <si>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</si>
  <si>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</si>
  <si>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</si>
  <si>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</si>
  <si>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</si>
  <si>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</si>
  <si>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</si>
  <si>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</si>
  <si>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</si>
  <si>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</si>
  <si>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</si>
  <si>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</si>
  <si>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</si>
  <si>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</si>
  <si>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</si>
  <si>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</si>
  <si>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</si>
  <si>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</si>
  <si>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</si>
  <si>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</si>
  <si>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</si>
  <si>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</si>
  <si>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</si>
  <si>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</si>
  <si>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</si>
  <si>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</si>
  <si>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</si>
  <si>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</si>
  <si>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</si>
  <si>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</si>
  <si>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</si>
  <si>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</si>
  <si>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</si>
  <si>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</si>
  <si>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</si>
  <si>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</si>
  <si>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</si>
  <si>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</si>
  <si>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</si>
  <si>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</si>
  <si>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</si>
  <si>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</si>
  <si>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</si>
  <si>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</si>
  <si>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</si>
  <si>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</si>
  <si>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</si>
  <si>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</si>
  <si>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</si>
  <si>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</si>
  <si>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</si>
  <si>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</si>
  <si>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</si>
  <si>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</si>
  <si>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</si>
  <si>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</si>
  <si>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</si>
  <si>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</si>
  <si>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</si>
  <si>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</si>
  <si>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</si>
  <si>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</si>
  <si>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</si>
  <si>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</si>
  <si>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</si>
  <si>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</si>
  <si>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</si>
  <si>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</si>
  <si>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</si>
  <si>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</si>
  <si>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</si>
  <si>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</si>
  <si>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</si>
  <si>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</si>
  <si>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</si>
  <si>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</si>
  <si>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</si>
  <si>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</si>
  <si>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</si>
  <si>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</si>
  <si>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</si>
  <si>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</si>
  <si>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</si>
  <si>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</si>
  <si>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</si>
  <si>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</si>
  <si>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</si>
  <si>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</si>
  <si>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</si>
  <si>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</si>
  <si>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</si>
  <si>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</si>
  <si>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</si>
  <si>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</si>
  <si>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</si>
  <si>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</si>
  <si>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</si>
  <si>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</si>
  <si>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</si>
  <si>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</si>
  <si>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</si>
  <si>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</si>
  <si>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</si>
  <si>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</si>
  <si>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</si>
  <si>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</si>
  <si>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</si>
  <si>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</si>
  <si>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</si>
  <si>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</si>
  <si>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</si>
  <si>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</si>
  <si>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</si>
  <si>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</si>
  <si>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</si>
  <si>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</si>
  <si>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</si>
  <si>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</si>
  <si>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</si>
  <si>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</si>
  <si>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</si>
  <si>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</si>
  <si>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</si>
  <si>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</si>
  <si>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</si>
  <si>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</si>
  <si>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</si>
  <si>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</si>
  <si>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</si>
  <si>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</si>
  <si>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</si>
  <si>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</si>
  <si>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</si>
  <si>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</si>
  <si>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</si>
  <si>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</si>
  <si>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</si>
  <si>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</si>
  <si>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</si>
  <si>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</si>
  <si>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</si>
  <si>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</si>
  <si>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</si>
  <si>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</si>
  <si>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</si>
  <si>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</si>
  <si>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</si>
  <si>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</si>
  <si>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</si>
  <si>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</si>
  <si>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</si>
  <si>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</si>
  <si>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</si>
  <si>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</si>
  <si>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</si>
  <si>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</si>
  <si>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</si>
  <si>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</si>
  <si>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</si>
  <si>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</si>
  <si>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</si>
  <si>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</si>
  <si>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</si>
  <si>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</si>
  <si>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</si>
  <si>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</si>
  <si>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</si>
  <si>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</si>
  <si>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</si>
  <si>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</si>
  <si>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</si>
  <si>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</si>
  <si>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</si>
  <si>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</si>
  <si>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</si>
  <si>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</si>
  <si>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</si>
  <si>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</si>
  <si>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</si>
  <si>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</si>
  <si>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</si>
  <si>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</si>
  <si>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</si>
  <si>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</si>
  <si>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</si>
  <si>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</si>
  <si>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</si>
  <si>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</si>
  <si>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</si>
  <si>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</si>
  <si>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</si>
  <si>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</si>
  <si>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</si>
  <si>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</si>
  <si>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</si>
  <si>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</si>
  <si>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</si>
  <si>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</si>
  <si>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</si>
  <si>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</si>
  <si>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</si>
  <si>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</si>
  <si>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</si>
  <si>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</si>
  <si>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</si>
  <si>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</si>
  <si>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</si>
  <si>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</si>
  <si>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</si>
  <si>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</si>
  <si>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</si>
  <si>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</si>
  <si>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</si>
  <si>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</si>
  <si>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</si>
  <si>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</si>
  <si>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</si>
  <si>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</si>
  <si>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</si>
  <si>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</si>
  <si>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</si>
  <si>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</si>
  <si>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</si>
  <si>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</si>
  <si>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</si>
  <si>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</si>
  <si>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</si>
  <si>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</si>
  <si>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</si>
  <si>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</si>
  <si>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</si>
  <si>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</si>
  <si>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</si>
  <si>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</si>
  <si>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</si>
  <si>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</si>
  <si>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</si>
  <si>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</si>
  <si>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</si>
  <si>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</si>
  <si>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</si>
  <si>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</si>
  <si>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</si>
  <si>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</si>
  <si>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</si>
  <si>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</si>
  <si>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</si>
  <si>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</si>
  <si>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</si>
  <si>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</si>
  <si>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</si>
  <si>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</si>
  <si>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</si>
  <si>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</si>
  <si>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</si>
  <si>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</si>
  <si>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</si>
  <si>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</si>
  <si>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</si>
  <si>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</si>
  <si>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</si>
  <si>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</si>
  <si>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</si>
  <si>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</si>
  <si>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</si>
  <si>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</si>
  <si>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</si>
  <si>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</si>
  <si>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</si>
  <si>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</si>
  <si>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</si>
  <si>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</si>
  <si>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</si>
  <si>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</si>
  <si>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</si>
  <si>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</si>
  <si>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</si>
  <si>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</si>
  <si>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</si>
  <si>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</si>
  <si>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</si>
  <si>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</si>
  <si>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</si>
  <si>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</si>
  <si>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</si>
  <si>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</si>
  <si>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</si>
  <si>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</si>
  <si>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</si>
  <si>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</si>
  <si>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</si>
  <si>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</si>
  <si>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</si>
  <si>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</si>
  <si>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</si>
  <si>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</si>
  <si>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</si>
  <si>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</si>
  <si>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</si>
  <si>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</si>
  <si>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</si>
  <si>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</si>
  <si>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</si>
  <si>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</si>
  <si>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</si>
  <si>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</si>
  <si>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</si>
  <si>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</si>
  <si>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</si>
  <si>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</si>
  <si>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</si>
  <si>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</si>
  <si>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</si>
  <si>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</si>
  <si>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</si>
  <si>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</si>
  <si>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</si>
  <si>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</si>
  <si>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</si>
  <si>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</si>
  <si>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</si>
  <si>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</si>
  <si>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</si>
  <si>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</si>
  <si>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</si>
  <si>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</si>
  <si>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</si>
  <si>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</si>
  <si>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</si>
  <si>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</si>
  <si>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</si>
  <si>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</si>
  <si>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</si>
  <si>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</si>
  <si>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</si>
  <si>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</si>
  <si>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</si>
  <si>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</si>
  <si>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</si>
  <si>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</si>
  <si>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</si>
  <si>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</si>
  <si>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</si>
  <si>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</si>
  <si>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</si>
  <si>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</si>
  <si>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</si>
  <si>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</si>
  <si>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</si>
  <si>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</si>
  <si>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</si>
  <si>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</si>
  <si>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</si>
  <si>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</si>
  <si>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</si>
  <si>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</si>
  <si>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</si>
  <si>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</si>
  <si>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</si>
  <si>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</si>
  <si>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</si>
  <si>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</si>
  <si>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</si>
  <si>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</si>
  <si>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</si>
  <si>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</si>
  <si>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</si>
  <si>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</si>
  <si>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</si>
  <si>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</si>
  <si>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</si>
  <si>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</si>
  <si>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</si>
  <si>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</si>
  <si>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</si>
  <si>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</si>
  <si>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</si>
  <si>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</si>
  <si>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</si>
  <si>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</si>
  <si>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</si>
  <si>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</si>
  <si>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</si>
  <si>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</si>
  <si>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</si>
  <si>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</si>
  <si>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</si>
  <si>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</si>
  <si>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</si>
  <si>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</si>
  <si>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</si>
  <si>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</si>
  <si>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</si>
  <si>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</si>
  <si>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</si>
  <si>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</si>
  <si>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</si>
  <si>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</si>
  <si>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</si>
  <si>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</si>
  <si>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</si>
  <si>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</si>
  <si>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</si>
  <si>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</si>
  <si>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</si>
  <si>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</si>
  <si>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</si>
  <si>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</si>
  <si>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</si>
  <si>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</si>
  <si>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</si>
  <si>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</si>
  <si>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</si>
  <si>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</si>
  <si>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</si>
  <si>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</si>
  <si>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</si>
  <si>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</si>
  <si>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</si>
  <si>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</si>
  <si>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</si>
  <si>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</si>
  <si>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</si>
  <si>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</si>
  <si>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</si>
  <si>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</si>
  <si>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</si>
  <si>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</si>
  <si>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</si>
  <si>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</si>
  <si>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</si>
  <si>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</si>
  <si>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</si>
  <si>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</si>
  <si>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</si>
  <si>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</si>
  <si>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</si>
  <si>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</si>
  <si>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</si>
  <si>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</si>
  <si>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</si>
  <si>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</si>
  <si>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</si>
  <si>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</si>
  <si>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</si>
  <si>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</si>
  <si>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</si>
  <si>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</si>
  <si>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</si>
  <si>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</si>
  <si>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</si>
  <si>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</si>
  <si>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</si>
  <si>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</si>
  <si>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</si>
  <si>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</si>
  <si>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</si>
  <si>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</si>
  <si>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</si>
  <si>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</si>
  <si>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</si>
  <si>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</si>
  <si>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</si>
  <si>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</si>
  <si>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</si>
  <si>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</si>
  <si>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</si>
  <si>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</si>
  <si>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</si>
  <si>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</si>
  <si>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</si>
  <si>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</si>
  <si>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</si>
  <si>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</si>
  <si>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</si>
  <si>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</si>
  <si>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</si>
  <si>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</si>
  <si>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</si>
  <si>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</si>
  <si>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</si>
  <si>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</si>
  <si>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</si>
  <si>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</si>
  <si>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</si>
  <si>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</si>
  <si>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</si>
  <si>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</si>
  <si>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</si>
  <si>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</si>
  <si>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</si>
  <si>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</si>
  <si>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</si>
  <si>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</si>
  <si>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</si>
  <si>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</si>
  <si>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</si>
  <si>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</si>
  <si>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</si>
  <si>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</si>
  <si>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</si>
  <si>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</si>
  <si>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</si>
  <si>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</si>
  <si>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</si>
  <si>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</si>
  <si>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</si>
  <si>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</si>
  <si>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</si>
  <si>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</si>
  <si>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</si>
  <si>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</si>
  <si>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</si>
  <si>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</si>
  <si>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</si>
  <si>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</si>
  <si>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</si>
  <si>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</si>
  <si>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</si>
  <si>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</si>
  <si>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</si>
  <si>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</si>
  <si>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</si>
  <si>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</si>
  <si>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</si>
  <si>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</si>
  <si>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</si>
  <si>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</si>
  <si>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</si>
  <si>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</si>
  <si>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</si>
  <si>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</si>
  <si>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</si>
  <si>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</si>
  <si>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</si>
  <si>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</si>
  <si>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</si>
  <si>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</si>
  <si>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</si>
  <si>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</si>
  <si>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</si>
  <si>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</si>
  <si>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</si>
  <si>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</si>
  <si>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</si>
  <si>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</si>
  <si>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</si>
  <si>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</si>
  <si>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</si>
  <si>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</si>
  <si>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</si>
  <si>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</si>
  <si>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</si>
  <si>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</si>
  <si>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</si>
  <si>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</si>
  <si>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</si>
  <si>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</si>
  <si>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</si>
  <si>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</si>
  <si>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</si>
  <si>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</si>
  <si>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</si>
  <si>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</si>
  <si>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</si>
  <si>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</si>
  <si>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</si>
  <si>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</si>
  <si>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</si>
  <si>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</si>
  <si>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</si>
  <si>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</si>
  <si>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</si>
  <si>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</si>
  <si>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</si>
  <si>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</si>
  <si>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</si>
  <si>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</si>
  <si>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</si>
  <si>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</si>
  <si>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</si>
  <si>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</si>
  <si>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</si>
  <si>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</si>
  <si>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</si>
  <si>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</si>
  <si>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</si>
  <si>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</si>
  <si>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</si>
  <si>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</si>
  <si>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</si>
  <si>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</si>
  <si>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</si>
  <si>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</si>
  <si>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</si>
  <si>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</si>
  <si>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</si>
  <si>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</si>
  <si>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</si>
  <si>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</si>
  <si>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</si>
  <si>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</si>
  <si>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</si>
  <si>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</si>
  <si>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</si>
  <si>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</si>
  <si>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</si>
  <si>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</si>
  <si>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</si>
  <si>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</si>
  <si>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</si>
  <si>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</si>
  <si>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</si>
  <si>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</si>
  <si>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</si>
  <si>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</si>
  <si>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</si>
  <si>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</si>
  <si>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</si>
  <si>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</si>
  <si>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</si>
  <si>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</si>
  <si>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</si>
  <si>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</si>
  <si>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</si>
  <si>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</si>
  <si>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</si>
  <si>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</si>
  <si>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</si>
  <si>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</si>
  <si>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</si>
  <si>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</si>
  <si>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</si>
  <si>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</si>
  <si>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</si>
  <si>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</si>
  <si>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</si>
  <si>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</si>
  <si>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</si>
  <si>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</si>
  <si>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</si>
  <si>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</si>
  <si>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</si>
  <si>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</si>
  <si>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</si>
  <si>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</si>
  <si>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</si>
  <si>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</si>
  <si>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</si>
  <si>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</si>
  <si>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</si>
  <si>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</si>
  <si>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</si>
  <si>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</si>
  <si>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</si>
  <si>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</si>
  <si>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</si>
  <si>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</si>
  <si>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</si>
  <si>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</si>
  <si>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</si>
  <si>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</si>
  <si>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</si>
  <si>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</si>
  <si>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</si>
  <si>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</si>
  <si>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</si>
  <si>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</si>
  <si>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</si>
  <si>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</si>
  <si>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</si>
  <si>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</si>
  <si>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</si>
  <si>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</si>
  <si>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</si>
  <si>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</si>
  <si>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</si>
  <si>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</si>
  <si>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</si>
  <si>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</si>
  <si>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</si>
  <si>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</si>
  <si>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</si>
  <si>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</si>
  <si>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</si>
  <si>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</si>
  <si>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</si>
  <si>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</si>
  <si>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</si>
  <si>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</si>
  <si>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</si>
  <si>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</si>
  <si>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</si>
  <si>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</si>
  <si>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</si>
  <si>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</si>
  <si>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</si>
  <si>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</si>
  <si>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</si>
  <si>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</si>
  <si>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</si>
  <si>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</si>
  <si>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</si>
  <si>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</si>
  <si>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</si>
  <si>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</si>
  <si>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</si>
  <si>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</si>
  <si>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</si>
  <si>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</si>
  <si>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</si>
  <si>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</si>
  <si>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</si>
  <si>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</si>
  <si>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</si>
  <si>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</si>
  <si>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</si>
  <si>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</si>
  <si>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</si>
  <si>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</si>
  <si>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</si>
  <si>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</si>
  <si>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</si>
  <si>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</si>
  <si>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</si>
  <si>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</si>
  <si>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</si>
  <si>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</si>
  <si>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</si>
  <si>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</si>
  <si>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</si>
  <si>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</si>
  <si>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</si>
  <si>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</si>
  <si>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</si>
  <si>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</si>
  <si>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</si>
  <si>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</si>
  <si>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</si>
  <si>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</si>
  <si>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</si>
  <si>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</si>
  <si>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</si>
  <si>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</si>
  <si>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</si>
  <si>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</si>
  <si>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</si>
  <si>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</si>
  <si>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</si>
  <si>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</si>
  <si>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</si>
  <si>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</si>
  <si>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</si>
  <si>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</si>
  <si>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</si>
  <si>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</si>
  <si>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</si>
  <si>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</si>
  <si>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</si>
  <si>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</si>
  <si>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</si>
  <si>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</si>
  <si>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</si>
  <si>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</si>
  <si>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</si>
  <si>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</si>
  <si>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</si>
  <si>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</si>
  <si>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</si>
  <si>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</si>
  <si>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</si>
  <si>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</si>
  <si>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</si>
  <si>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</si>
  <si>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</si>
  <si>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</si>
  <si>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</si>
  <si>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</si>
  <si>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</si>
  <si>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</si>
  <si>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</si>
  <si>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</si>
  <si>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</si>
  <si>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</si>
  <si>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</si>
  <si>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</si>
  <si>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</si>
  <si>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</si>
  <si>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</si>
  <si>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</si>
  <si>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</si>
  <si>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</si>
  <si>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</si>
  <si>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</si>
  <si>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</si>
  <si>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</si>
  <si>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</si>
  <si>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</si>
  <si>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</si>
  <si>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</si>
  <si>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</si>
  <si>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</si>
  <si>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</si>
  <si>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</si>
  <si>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</si>
  <si>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</si>
  <si>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</si>
  <si>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</si>
  <si>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</si>
  <si>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</si>
  <si>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</si>
  <si>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</si>
  <si>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</si>
  <si>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</si>
  <si>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</si>
  <si>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</si>
  <si>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</si>
  <si>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</si>
  <si>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</si>
  <si>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</si>
  <si>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</si>
  <si>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</si>
  <si>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</si>
  <si>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</si>
  <si>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</si>
  <si>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</si>
  <si>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</si>
  <si>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</si>
  <si>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</si>
  <si>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</si>
  <si>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</si>
  <si>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</si>
  <si>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</si>
  <si>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</si>
  <si>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</si>
  <si>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</si>
  <si>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</si>
  <si>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</si>
  <si>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</si>
  <si>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</si>
  <si>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</si>
  <si>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</si>
  <si>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</si>
  <si>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</si>
  <si>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</si>
  <si>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</si>
  <si>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</si>
  <si>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</si>
  <si>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</si>
  <si>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</si>
  <si>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</si>
  <si>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</si>
  <si>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</si>
  <si>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</si>
  <si>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</si>
  <si>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</si>
  <si>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</si>
  <si>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</si>
  <si>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</si>
  <si>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</si>
  <si>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</si>
  <si>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</si>
  <si>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</si>
  <si>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</si>
  <si>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</si>
  <si>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</si>
  <si>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</si>
  <si>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</si>
  <si>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</si>
  <si>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</si>
  <si>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</si>
  <si>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</si>
  <si>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</si>
  <si>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</si>
  <si>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</si>
  <si>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</si>
  <si>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</si>
  <si>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</si>
  <si>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</si>
  <si>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</si>
  <si>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</si>
  <si>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</si>
  <si>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</si>
  <si>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</si>
  <si>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</si>
  <si>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</si>
  <si>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</si>
  <si>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</si>
  <si>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</si>
  <si>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</si>
  <si>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</si>
  <si>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</si>
  <si>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</si>
  <si>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</si>
  <si>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</si>
  <si>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</si>
  <si>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</si>
  <si>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</si>
  <si>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</si>
  <si>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</si>
  <si>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</si>
  <si>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</si>
  <si>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</si>
  <si>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</si>
  <si>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</si>
  <si>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</si>
  <si>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</si>
  <si>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</si>
  <si>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</si>
  <si>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</si>
  <si>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</si>
  <si>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</si>
  <si>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</si>
  <si>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</si>
  <si>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</si>
  <si>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</si>
  <si>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</si>
  <si>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</si>
  <si>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</si>
  <si>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</si>
  <si>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</si>
  <si>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</si>
  <si>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</si>
  <si>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</si>
  <si>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</si>
  <si>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</si>
  <si>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</si>
  <si>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</si>
  <si>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</si>
  <si>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</si>
  <si>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</si>
  <si>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</si>
  <si>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</si>
  <si>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</si>
  <si>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</si>
  <si>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</si>
  <si>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</si>
  <si>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</si>
  <si>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</si>
  <si>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</si>
  <si>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</si>
  <si>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</si>
  <si>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</si>
  <si>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</si>
  <si>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</si>
  <si>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</si>
  <si>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</si>
  <si>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</si>
  <si>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</si>
  <si>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</si>
  <si>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</si>
  <si>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</si>
  <si>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</si>
  <si>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</si>
  <si>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</si>
  <si>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</si>
  <si>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</si>
  <si>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</si>
  <si>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</si>
  <si>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</si>
  <si>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</si>
  <si>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</si>
  <si>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</si>
  <si>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</si>
  <si>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</si>
  <si>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</si>
  <si>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</si>
  <si>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</si>
  <si>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</si>
  <si>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</si>
  <si>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</si>
  <si>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</si>
  <si>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</si>
  <si>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</si>
  <si>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</si>
  <si>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</si>
  <si>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</si>
  <si>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</si>
  <si>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</si>
  <si>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</si>
  <si>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</si>
  <si>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</si>
  <si>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</si>
  <si>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</si>
  <si>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</si>
  <si>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</si>
  <si>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</si>
  <si>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</si>
  <si>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</si>
  <si>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</si>
  <si>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</si>
  <si>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</si>
  <si>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</si>
  <si>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</si>
  <si>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</si>
  <si>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</si>
  <si>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</si>
  <si>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</si>
  <si>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</si>
  <si>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</si>
  <si>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</si>
  <si>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</si>
  <si>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</si>
  <si>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</si>
  <si>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</si>
  <si>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</si>
  <si>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</si>
  <si>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</si>
  <si>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</si>
  <si>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</si>
  <si>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</si>
  <si>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</si>
  <si>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</si>
  <si>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</si>
  <si>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</si>
  <si>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</si>
  <si>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</si>
  <si>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</si>
  <si>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</si>
  <si>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</si>
  <si>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</si>
  <si>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</si>
  <si>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</si>
  <si>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</si>
  <si>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</si>
  <si>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</si>
  <si>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</si>
  <si>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</si>
  <si>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</si>
  <si>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</si>
  <si>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</si>
  <si>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</si>
  <si>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</si>
  <si>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</si>
  <si>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</si>
  <si>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</si>
  <si>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</si>
  <si>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</si>
  <si>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</si>
  <si>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</si>
  <si>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</si>
  <si>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</si>
  <si>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</si>
  <si>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</si>
  <si>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</si>
  <si>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</si>
  <si>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</si>
  <si>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</si>
  <si>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</si>
  <si>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</si>
  <si>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</si>
  <si>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</si>
  <si>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</si>
  <si>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</si>
  <si>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</si>
  <si>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</si>
  <si>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</si>
  <si>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</si>
  <si>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</si>
  <si>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</si>
  <si>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</si>
  <si>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</si>
  <si>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</si>
  <si>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</si>
  <si>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</si>
  <si>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</si>
  <si>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</si>
  <si>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</si>
  <si>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</si>
  <si>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</si>
  <si>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</si>
  <si>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</si>
  <si>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</si>
  <si>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</si>
  <si>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</si>
  <si>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</si>
  <si>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</si>
  <si>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</si>
  <si>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</si>
  <si>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</si>
  <si>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</si>
  <si>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</si>
  <si>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</si>
  <si>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</si>
  <si>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</si>
  <si>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</si>
  <si>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</si>
  <si>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</si>
  <si>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</si>
  <si>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</si>
  <si>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</si>
  <si>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</si>
  <si>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</si>
  <si>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</si>
  <si>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</si>
  <si>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</si>
  <si>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</si>
  <si>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</si>
  <si>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</si>
  <si>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</si>
  <si>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</si>
  <si>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</si>
  <si>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</si>
  <si>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</si>
  <si>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</si>
  <si>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</si>
  <si>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</si>
  <si>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</si>
  <si>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</si>
  <si>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</si>
  <si>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</si>
  <si>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</si>
  <si>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</si>
  <si>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</si>
  <si>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</si>
  <si>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</si>
  <si>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</si>
  <si>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</si>
  <si>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</si>
  <si>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</si>
  <si>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</si>
  <si>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</si>
  <si>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</si>
  <si>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</si>
  <si>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</si>
  <si>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</si>
  <si>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</si>
  <si>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</si>
  <si>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</si>
  <si>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</si>
  <si>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</si>
  <si>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</si>
  <si>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</si>
  <si>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</si>
  <si>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</si>
  <si>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</si>
  <si>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</si>
  <si>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</si>
  <si>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</si>
  <si>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</si>
  <si>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</si>
  <si>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</si>
  <si>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</si>
  <si>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</si>
  <si>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</si>
  <si>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</si>
  <si>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</si>
  <si>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</si>
  <si>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</si>
  <si>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</si>
  <si>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</si>
  <si>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</si>
  <si>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</si>
  <si>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</si>
  <si>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</si>
  <si>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</si>
  <si>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</si>
  <si>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</si>
  <si>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</si>
  <si>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</si>
  <si>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</si>
  <si>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</si>
  <si>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</si>
  <si>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</si>
  <si>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</si>
  <si>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</si>
  <si>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</si>
  <si>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</si>
  <si>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</si>
  <si>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</si>
  <si>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</si>
  <si>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</si>
  <si>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</si>
  <si>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</si>
  <si>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</si>
  <si>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</si>
  <si>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</si>
  <si>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</si>
  <si>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</si>
  <si>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</si>
  <si>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</si>
  <si>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</si>
  <si>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</si>
  <si>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</si>
  <si>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</si>
  <si>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</si>
  <si>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</si>
  <si>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</si>
  <si>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</si>
  <si>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</si>
  <si>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</si>
  <si>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</si>
  <si>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</si>
  <si>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</si>
  <si>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</si>
  <si>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</si>
  <si>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</si>
  <si>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</si>
  <si>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</si>
  <si>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</si>
  <si>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</si>
  <si>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</si>
  <si>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</si>
  <si>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</si>
  <si>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</si>
  <si>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</si>
  <si>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</si>
  <si>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</si>
  <si>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</si>
  <si>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</si>
  <si>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</si>
  <si>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</si>
  <si>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</si>
  <si>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</si>
  <si>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</si>
  <si>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</si>
  <si>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</si>
  <si>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</si>
  <si>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</si>
  <si>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</si>
  <si>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</si>
  <si>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</si>
  <si>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</si>
  <si>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</si>
  <si>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</si>
  <si>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</si>
  <si>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</si>
  <si>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</si>
  <si>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</si>
  <si>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</si>
  <si>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</si>
  <si>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</si>
  <si>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</si>
  <si>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</si>
  <si>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</si>
  <si>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</si>
  <si>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</si>
  <si>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</si>
  <si>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</si>
  <si>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</si>
  <si>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</si>
  <si>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</si>
  <si>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</si>
  <si>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</si>
  <si>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</si>
  <si>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</si>
  <si>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</si>
  <si>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</si>
  <si>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</si>
  <si>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</si>
  <si>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</si>
  <si>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</si>
  <si>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</si>
  <si>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</si>
  <si>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</si>
  <si>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</si>
  <si>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</si>
  <si>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</si>
  <si>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</si>
  <si>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</si>
  <si>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</si>
  <si>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</si>
  <si>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</si>
  <si>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</si>
  <si>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</si>
  <si>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</si>
  <si>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</si>
  <si>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</si>
  <si>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</si>
  <si>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</si>
  <si>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</si>
  <si>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</si>
  <si>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</si>
  <si>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</si>
  <si>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</si>
  <si>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</si>
  <si>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</si>
  <si>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</si>
  <si>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</si>
  <si>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</si>
  <si>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</si>
  <si>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</si>
  <si>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</si>
  <si>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</si>
  <si>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</si>
  <si>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</si>
  <si>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</si>
  <si>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</si>
  <si>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</si>
  <si>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</si>
  <si>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</si>
  <si>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</si>
  <si>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</si>
  <si>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</si>
  <si>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</si>
  <si>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</si>
  <si>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</si>
  <si>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</si>
  <si>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</si>
  <si>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</si>
  <si>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</si>
  <si>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</si>
  <si>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</si>
  <si>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</si>
  <si>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</si>
  <si>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</si>
  <si>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</si>
  <si>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</si>
  <si>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</si>
  <si>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</si>
  <si>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</si>
  <si>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</si>
  <si>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</si>
  <si>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</si>
  <si>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</si>
  <si>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</si>
  <si>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</si>
  <si>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</si>
  <si>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</si>
  <si>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</si>
  <si>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</si>
  <si>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</si>
  <si>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</si>
  <si>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</si>
  <si>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</si>
  <si>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</si>
  <si>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</si>
  <si>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</si>
  <si>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</si>
  <si>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</si>
  <si>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</si>
  <si>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</si>
  <si>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</si>
  <si>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</si>
  <si>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</si>
  <si>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</si>
  <si>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</si>
  <si>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</si>
  <si>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</si>
  <si>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</si>
  <si>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</si>
  <si>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</si>
  <si>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</si>
  <si>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</si>
  <si>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</si>
  <si>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</si>
  <si>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</si>
  <si>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</si>
  <si>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</si>
  <si>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</si>
  <si>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</si>
  <si>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</si>
  <si>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</si>
  <si>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</si>
  <si>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</si>
  <si>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</si>
  <si>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</si>
  <si>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</si>
  <si>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</si>
  <si>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</si>
  <si>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</si>
  <si>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</si>
  <si>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</si>
  <si>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</si>
  <si>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</si>
  <si>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</si>
  <si>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</si>
  <si>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</si>
  <si>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</si>
  <si>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</si>
  <si>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</si>
  <si>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</si>
  <si>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</si>
  <si>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</si>
  <si>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</si>
  <si>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</si>
  <si>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</si>
  <si>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</si>
  <si>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</si>
  <si>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</si>
  <si>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</si>
  <si>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</si>
  <si>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</si>
  <si>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</si>
  <si>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</si>
  <si>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</si>
  <si>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</si>
  <si>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</si>
  <si>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</si>
  <si>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</si>
  <si>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</si>
  <si>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</si>
  <si>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</si>
  <si>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</si>
  <si>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</si>
  <si>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</si>
  <si>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</si>
  <si>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</si>
  <si>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</si>
  <si>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</si>
  <si>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</si>
  <si>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</si>
  <si>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</si>
  <si>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</si>
  <si>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</si>
  <si>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</si>
  <si>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</si>
  <si>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</si>
  <si>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</si>
  <si>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</si>
  <si>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</si>
  <si>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</si>
  <si>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</si>
  <si>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</si>
  <si>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</si>
  <si>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</si>
  <si>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</si>
  <si>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</si>
  <si>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</si>
  <si>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</si>
  <si>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</si>
  <si>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</si>
  <si>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</si>
  <si>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</si>
  <si>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</si>
  <si>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</si>
  <si>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</si>
  <si>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</si>
  <si>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</si>
  <si>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</si>
  <si>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</si>
  <si>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</si>
  <si>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</si>
  <si>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</si>
  <si>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</si>
  <si>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</si>
  <si>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</si>
  <si>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</si>
  <si>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</si>
  <si>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</si>
  <si>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</si>
  <si>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</si>
  <si>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</si>
  <si>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</si>
  <si>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</si>
  <si>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</si>
  <si>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</si>
  <si>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</si>
  <si>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</si>
  <si>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</si>
  <si>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</si>
  <si>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</si>
  <si>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</si>
  <si>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</si>
  <si>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</si>
  <si>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</si>
  <si>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</si>
  <si>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</si>
  <si>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</si>
  <si>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</si>
  <si>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</si>
  <si>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</si>
  <si>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</si>
  <si>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</si>
  <si>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</si>
  <si>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</si>
  <si>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</si>
  <si>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</si>
  <si>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</si>
  <si>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</si>
  <si>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</si>
  <si>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</si>
  <si>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</si>
  <si>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</si>
  <si>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</si>
  <si>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</si>
  <si>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</si>
  <si>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</si>
  <si>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</si>
  <si>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</si>
  <si>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</si>
  <si>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</si>
  <si>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</si>
  <si>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</si>
  <si>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</si>
  <si>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</si>
  <si>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</si>
  <si>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</si>
  <si>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</si>
  <si>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</si>
  <si>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</si>
  <si>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</si>
  <si>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</si>
  <si>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</si>
  <si>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</si>
  <si>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</si>
  <si>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</si>
  <si>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</si>
  <si>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</si>
  <si>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</si>
  <si>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</si>
  <si>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</si>
  <si>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</si>
  <si>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</si>
  <si>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</si>
  <si>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</si>
  <si>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</si>
  <si>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</si>
  <si>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</si>
  <si>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</si>
  <si>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</si>
  <si>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</si>
  <si>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</si>
  <si>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</si>
  <si>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</si>
  <si>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</si>
  <si>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</si>
  <si>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</si>
  <si>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</si>
  <si>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</si>
  <si>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</si>
  <si>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</si>
  <si>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</si>
  <si>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</si>
  <si>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</si>
  <si>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</si>
  <si>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</si>
  <si>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</si>
  <si>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</si>
  <si>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</si>
  <si>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</si>
  <si>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</si>
  <si>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</si>
  <si>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</si>
  <si>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</si>
  <si>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</si>
  <si>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</si>
  <si>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</si>
  <si>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</si>
  <si>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</si>
  <si>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</si>
  <si>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</si>
  <si>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</si>
  <si>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</si>
  <si>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</si>
  <si>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</si>
  <si>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</si>
  <si>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</si>
  <si>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</si>
  <si>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</si>
  <si>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</si>
  <si>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</si>
  <si>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</si>
  <si>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</si>
  <si>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</si>
  <si>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</si>
  <si>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</si>
  <si>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</si>
  <si>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</si>
  <si>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</si>
  <si>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</si>
  <si>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</si>
  <si>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</si>
  <si>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</si>
  <si>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</si>
  <si>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</si>
  <si>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</si>
  <si>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</si>
  <si>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</si>
  <si>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</si>
  <si>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</si>
  <si>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</si>
  <si>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</si>
  <si>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</si>
  <si>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</si>
  <si>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</si>
  <si>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</si>
  <si>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</si>
  <si>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</si>
  <si>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</si>
  <si>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</si>
  <si>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</si>
  <si>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</si>
  <si>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</si>
  <si>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</si>
  <si>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</si>
  <si>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</si>
  <si>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</si>
  <si>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</si>
  <si>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</si>
  <si>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</si>
  <si>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</si>
  <si>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</si>
  <si>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</si>
  <si>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</si>
  <si>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</si>
  <si>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</si>
  <si>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</si>
  <si>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</si>
  <si>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</si>
  <si>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</si>
  <si>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</si>
  <si>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</si>
  <si>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</si>
  <si>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</si>
  <si>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</si>
  <si>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</si>
  <si>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</si>
  <si>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</si>
  <si>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</si>
  <si>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</si>
  <si>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</si>
  <si>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</si>
  <si>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</si>
  <si>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</si>
  <si>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</si>
  <si>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</si>
  <si>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</si>
  <si>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</si>
  <si>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</si>
  <si>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</si>
  <si>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</si>
  <si>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</si>
  <si>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</si>
  <si>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</si>
  <si>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</si>
  <si>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</si>
  <si>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</si>
  <si>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</si>
  <si>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</si>
  <si>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</si>
  <si>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</si>
  <si>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</si>
  <si>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</si>
  <si>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</si>
  <si>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</si>
  <si>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</si>
  <si>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</si>
  <si>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</si>
  <si>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</si>
  <si>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</si>
  <si>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</si>
  <si>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</si>
  <si>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</si>
  <si>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</si>
  <si>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</si>
  <si>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</si>
  <si>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</si>
  <si>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</si>
  <si>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</si>
  <si>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</si>
  <si>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</si>
  <si>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</si>
  <si>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</si>
  <si>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</si>
  <si>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</si>
  <si>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</si>
  <si>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</si>
  <si>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</si>
  <si>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</si>
  <si>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</si>
  <si>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</si>
  <si>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</si>
  <si>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</si>
  <si>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</si>
  <si>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</si>
  <si>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</si>
  <si>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</si>
  <si>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</si>
  <si>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</si>
  <si>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</si>
  <si>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</si>
  <si>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</si>
  <si>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</si>
  <si>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</si>
  <si>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</si>
  <si>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</si>
  <si>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</si>
  <si>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</si>
  <si>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</si>
  <si>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</si>
  <si>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</si>
  <si>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</si>
  <si>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</si>
  <si>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</si>
  <si>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</si>
  <si>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</si>
  <si>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</si>
  <si>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</si>
  <si>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</si>
  <si>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</si>
  <si>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</si>
  <si>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</si>
  <si>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</si>
  <si>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</si>
  <si>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</si>
  <si>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</si>
  <si>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</si>
  <si>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</si>
  <si>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</si>
  <si>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</si>
  <si>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</si>
  <si>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</si>
  <si>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</si>
  <si>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</si>
  <si>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</si>
  <si>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</si>
  <si>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</si>
  <si>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</si>
  <si>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</si>
  <si>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</si>
  <si>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</si>
  <si>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</si>
  <si>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</si>
  <si>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</si>
  <si>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</si>
  <si>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</si>
  <si>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</si>
  <si>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</si>
  <si>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</si>
  <si>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</si>
  <si>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</si>
  <si>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</si>
  <si>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</si>
  <si>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</si>
  <si>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</si>
  <si>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</si>
  <si>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</si>
  <si>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</si>
  <si>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</si>
  <si>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</si>
  <si>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</si>
  <si>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</si>
  <si>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</si>
  <si>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</si>
  <si>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</si>
  <si>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</si>
  <si>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</si>
  <si>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</si>
  <si>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</si>
  <si>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</si>
  <si>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</si>
  <si>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</si>
  <si>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</si>
  <si>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</si>
  <si>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</si>
  <si>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</si>
  <si>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</si>
  <si>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</si>
  <si>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</si>
  <si>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</si>
  <si>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</si>
  <si>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</si>
  <si>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</si>
  <si>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</si>
  <si>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</si>
  <si>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</si>
  <si>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</si>
  <si>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</si>
  <si>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</si>
  <si>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</si>
  <si>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</si>
  <si>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</si>
  <si>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</si>
  <si>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</si>
  <si>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</si>
  <si>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</si>
  <si>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</si>
  <si>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</si>
  <si>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</si>
  <si>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</si>
  <si>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</si>
  <si>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</si>
  <si>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</si>
  <si>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</si>
  <si>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</si>
  <si>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</si>
  <si>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</si>
  <si>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</si>
  <si>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</si>
  <si>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</si>
  <si>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</si>
  <si>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</si>
  <si>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</si>
  <si>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</si>
  <si>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</si>
  <si>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</si>
  <si>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</si>
  <si>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</si>
  <si>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</si>
  <si>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</si>
  <si>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</si>
  <si>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</si>
  <si>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</si>
  <si>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</si>
  <si>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</si>
  <si>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</si>
  <si>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</si>
  <si>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</si>
  <si>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</si>
  <si>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</si>
  <si>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</si>
  <si>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</si>
  <si>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</si>
  <si>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</si>
  <si>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</si>
  <si>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</si>
  <si>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</si>
  <si>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</si>
  <si>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</si>
  <si>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</si>
  <si>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</si>
  <si>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</si>
  <si>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</si>
  <si>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</si>
  <si>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</si>
  <si>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</si>
  <si>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</si>
  <si>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</si>
  <si>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</si>
  <si>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</si>
  <si>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</si>
  <si>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</si>
  <si>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</si>
  <si>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</si>
  <si>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</si>
  <si>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</si>
  <si>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</si>
  <si>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</si>
  <si>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</si>
  <si>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</si>
  <si>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</si>
  <si>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</si>
  <si>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</si>
  <si>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</si>
  <si>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</si>
  <si>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</si>
  <si>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</si>
  <si>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</si>
  <si>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</si>
  <si>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</si>
  <si>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</si>
  <si>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</si>
  <si>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</si>
  <si>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</si>
  <si>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</si>
  <si>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</si>
  <si>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</si>
  <si>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</si>
  <si>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</si>
  <si>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</si>
  <si>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</si>
  <si>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</si>
  <si>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</si>
  <si>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</si>
  <si>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</si>
  <si>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</si>
  <si>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</si>
  <si>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</si>
  <si>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</si>
  <si>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</si>
  <si>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</si>
  <si>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</si>
  <si>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</si>
  <si>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</si>
  <si>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</si>
  <si>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</si>
  <si>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</si>
  <si>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</si>
  <si>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</si>
  <si>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</si>
  <si>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</si>
  <si>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</si>
  <si>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</si>
  <si>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</si>
  <si>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</si>
  <si>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</si>
  <si>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</si>
  <si>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</si>
  <si>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</si>
  <si>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</si>
  <si>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</si>
  <si>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</si>
  <si>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</si>
  <si>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</si>
  <si>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</si>
  <si>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</si>
  <si>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</si>
  <si>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</si>
  <si>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</si>
  <si>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</si>
  <si>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</si>
  <si>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</si>
  <si>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</si>
  <si>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</si>
  <si>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</si>
  <si>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</si>
  <si>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</si>
  <si>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</si>
  <si>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</si>
  <si>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</si>
  <si>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</si>
  <si>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</si>
  <si>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</si>
  <si>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</si>
  <si>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</si>
  <si>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</si>
  <si>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</si>
  <si>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</si>
  <si>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</si>
  <si>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</si>
  <si>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</si>
  <si>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</si>
  <si>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</si>
  <si>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</si>
  <si>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</si>
  <si>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</si>
  <si>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</si>
  <si>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</si>
  <si>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</si>
  <si>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</si>
  <si>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</si>
  <si>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</si>
  <si>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</si>
  <si>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</si>
  <si>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</si>
  <si>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</si>
  <si>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</si>
  <si>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</si>
  <si>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</si>
  <si>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</si>
  <si>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</si>
  <si>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</si>
  <si>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</si>
  <si>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</si>
  <si>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</si>
  <si>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</si>
  <si>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</si>
  <si>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</si>
  <si>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</si>
  <si>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</si>
  <si>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</si>
  <si>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</si>
  <si>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</si>
  <si>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</si>
  <si>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</si>
  <si>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</si>
  <si>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</si>
  <si>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</si>
  <si>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</si>
  <si>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</si>
  <si>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</si>
  <si>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</si>
  <si>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</si>
  <si>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</si>
  <si>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</si>
  <si>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</si>
  <si>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</si>
  <si>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</si>
  <si>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</si>
  <si>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</si>
  <si>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</si>
  <si>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</si>
  <si>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</si>
  <si>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</si>
  <si>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</si>
  <si>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</si>
  <si>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</si>
  <si>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</si>
  <si>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</si>
  <si>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</si>
  <si>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</si>
  <si>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</si>
  <si>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</si>
  <si>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</si>
  <si>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</si>
  <si>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</si>
  <si>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</si>
  <si>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</si>
  <si>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</si>
  <si>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</si>
  <si>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</si>
  <si>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</si>
  <si>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</si>
  <si>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</si>
  <si>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</si>
  <si>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</si>
  <si>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</si>
  <si>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</si>
  <si>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</si>
  <si>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</si>
  <si>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</si>
  <si>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</si>
  <si>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</si>
  <si>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</si>
  <si>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</si>
  <si>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</si>
  <si>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</si>
  <si>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</si>
  <si>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</si>
  <si>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</si>
  <si>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</si>
  <si>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</si>
  <si>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</si>
  <si>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</si>
  <si>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</si>
  <si>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</si>
  <si>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</si>
  <si>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</si>
  <si>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</si>
  <si>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</si>
  <si>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</si>
  <si>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</si>
  <si>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</si>
  <si>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</si>
  <si>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</si>
  <si>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</si>
  <si>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</si>
  <si>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</si>
  <si>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</si>
  <si>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</si>
  <si>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</si>
  <si>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</si>
  <si>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</si>
  <si>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</si>
  <si>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</si>
  <si>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</si>
  <si>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</si>
  <si>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</si>
  <si>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</si>
  <si>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</si>
  <si>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</si>
  <si>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</si>
  <si>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</si>
  <si>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</si>
  <si>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</si>
  <si>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</si>
  <si>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</si>
  <si>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</si>
  <si>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</si>
  <si>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</si>
  <si>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</si>
  <si>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</si>
  <si>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</si>
  <si>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</si>
  <si>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</si>
  <si>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</si>
  <si>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</si>
  <si>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</si>
  <si>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</si>
  <si>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</si>
  <si>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</si>
  <si>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</si>
  <si>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</si>
  <si>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</si>
  <si>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</si>
  <si>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</si>
  <si>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</si>
  <si>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</si>
  <si>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</si>
  <si>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</si>
  <si>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</si>
  <si>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</si>
  <si>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</si>
  <si>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</si>
  <si>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</si>
  <si>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</si>
  <si>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</si>
  <si>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</si>
  <si>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</si>
  <si>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</si>
  <si>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</si>
  <si>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</si>
  <si>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</si>
  <si>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</si>
  <si>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</si>
  <si>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</si>
  <si>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</si>
  <si>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</si>
  <si>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</si>
  <si>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</si>
  <si>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</si>
  <si>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</si>
  <si>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</si>
  <si>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</si>
  <si>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</si>
  <si>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</si>
  <si>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</si>
  <si>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</si>
  <si>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</si>
  <si>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</si>
  <si>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</si>
  <si>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</si>
  <si>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</si>
  <si>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</si>
  <si>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</si>
  <si>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</si>
  <si>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</si>
  <si>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</si>
  <si>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</si>
  <si>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</si>
  <si>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</si>
  <si>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</si>
  <si>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</si>
  <si>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</si>
  <si>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</si>
  <si>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</si>
  <si>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</si>
  <si>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</si>
  <si>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</si>
  <si>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</si>
  <si>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</si>
  <si>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</si>
  <si>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</si>
  <si>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</si>
  <si>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</si>
  <si>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</si>
  <si>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</si>
  <si>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</si>
  <si>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</si>
  <si>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</si>
  <si>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</si>
  <si>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</si>
  <si>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</si>
  <si>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</si>
  <si>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</si>
  <si>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</si>
  <si>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</si>
  <si>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</si>
  <si>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</si>
  <si>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</si>
  <si>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</si>
  <si>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</si>
  <si>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</si>
  <si>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</si>
  <si>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</si>
  <si>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</si>
  <si>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</si>
  <si>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</si>
  <si>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</si>
  <si>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</si>
  <si>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</si>
  <si>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</si>
  <si>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</si>
  <si>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</si>
  <si>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</si>
  <si>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</si>
  <si>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</si>
  <si>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</si>
  <si>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</si>
  <si>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</si>
  <si>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</si>
  <si>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</si>
  <si>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</si>
  <si>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</si>
  <si>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</si>
  <si>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</si>
  <si>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</si>
  <si>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</si>
  <si>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</si>
  <si>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</si>
  <si>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</si>
  <si>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</si>
  <si>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</si>
  <si>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</si>
  <si>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</si>
  <si>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</si>
  <si>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</si>
  <si>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</si>
  <si>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</si>
  <si>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</si>
  <si>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</si>
  <si>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</si>
  <si>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</si>
  <si>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</si>
  <si>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</si>
  <si>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</si>
  <si>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</si>
  <si>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</si>
  <si>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</si>
  <si>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</si>
  <si>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</si>
  <si>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</si>
  <si>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</si>
  <si>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</si>
  <si>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</si>
  <si>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</si>
  <si>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</si>
  <si>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</si>
  <si>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</si>
  <si>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</si>
  <si>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</si>
  <si>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</si>
  <si>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</si>
  <si>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</si>
  <si>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</si>
  <si>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</si>
  <si>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</si>
  <si>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</si>
  <si>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</si>
  <si>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</si>
  <si>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</si>
  <si>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</si>
  <si>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</si>
  <si>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</si>
  <si>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</si>
  <si>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</si>
  <si>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</si>
  <si>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</si>
  <si>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</si>
  <si>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</si>
  <si>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</si>
  <si>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</si>
  <si>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</si>
  <si>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</si>
  <si>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</si>
  <si>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</si>
  <si>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</si>
  <si>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</si>
  <si>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</si>
  <si>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</si>
  <si>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</si>
  <si>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</si>
  <si>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</si>
  <si>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</si>
  <si>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</si>
  <si>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</si>
  <si>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</si>
  <si>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</si>
  <si>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</si>
  <si>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</si>
  <si>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</si>
  <si>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</si>
  <si>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</si>
  <si>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</si>
  <si>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</si>
  <si>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</si>
  <si>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</si>
  <si>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</si>
  <si>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</si>
  <si>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</si>
  <si>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</si>
  <si>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</si>
  <si>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</si>
  <si>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</si>
  <si>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</si>
  <si>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</si>
  <si>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</si>
  <si>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</si>
  <si>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</si>
  <si>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</si>
  <si>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</si>
  <si>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</si>
  <si>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</si>
  <si>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</si>
  <si>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</si>
  <si>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</si>
  <si>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</si>
  <si>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</si>
  <si>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</si>
  <si>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</si>
  <si>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</si>
  <si>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</si>
  <si>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</si>
  <si>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</si>
  <si>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</si>
  <si>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</si>
  <si>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</si>
  <si>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</si>
  <si>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</si>
  <si>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</si>
  <si>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</si>
  <si>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</si>
  <si>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</si>
  <si>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</si>
  <si>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</si>
  <si>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</si>
  <si>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</si>
  <si>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</si>
  <si>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</si>
  <si>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</si>
  <si>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</si>
  <si>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</si>
  <si>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</si>
  <si>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</si>
  <si>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</si>
  <si>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</si>
  <si>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</si>
  <si>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</si>
  <si>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</si>
  <si>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</si>
  <si>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</si>
  <si>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</si>
  <si>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</si>
  <si>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</si>
  <si>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</si>
  <si>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</si>
  <si>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</si>
  <si>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</si>
  <si>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</si>
  <si>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</si>
  <si>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</si>
  <si>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</si>
  <si>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</si>
  <si>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</si>
  <si>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</si>
  <si>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</si>
  <si>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</si>
  <si>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</si>
  <si>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</si>
  <si>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</si>
  <si>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</si>
  <si>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</si>
  <si>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</si>
  <si>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</si>
  <si>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</si>
  <si>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</si>
  <si>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</si>
  <si>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</si>
  <si>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</si>
  <si>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</si>
  <si>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</si>
  <si>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</si>
  <si>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</si>
  <si>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</si>
  <si>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</si>
  <si>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</si>
  <si>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</si>
  <si>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</si>
  <si>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</si>
  <si>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</si>
  <si>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</si>
  <si>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</si>
  <si>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</si>
  <si>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</si>
  <si>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</si>
  <si>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</si>
  <si>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</si>
  <si>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</si>
  <si>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</si>
  <si>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</si>
  <si>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</si>
  <si>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</si>
  <si>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</si>
  <si>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</si>
  <si>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</si>
  <si>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</si>
  <si>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</si>
  <si>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</si>
  <si>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</si>
  <si>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</si>
  <si>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</si>
  <si>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</si>
  <si>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</si>
  <si>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</si>
  <si>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</si>
  <si>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</si>
  <si>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</si>
  <si>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</si>
  <si>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</si>
  <si>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</si>
  <si>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</si>
  <si>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</si>
  <si>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</si>
  <si>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</si>
  <si>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</si>
  <si>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</si>
  <si>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</si>
  <si>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</si>
  <si>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</si>
  <si>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</si>
  <si>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</si>
  <si>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</si>
  <si>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</si>
  <si>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</si>
  <si>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</si>
  <si>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</si>
  <si>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</si>
  <si>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</si>
  <si>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</si>
  <si>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</si>
  <si>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</si>
  <si>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</si>
  <si>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</si>
  <si>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</si>
  <si>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</si>
  <si>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</si>
  <si>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</si>
  <si>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</si>
  <si>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</si>
  <si>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</si>
  <si>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</si>
  <si>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</si>
  <si>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</si>
  <si>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</si>
  <si>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</si>
  <si>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</si>
  <si>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</si>
  <si>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</si>
  <si>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</si>
  <si>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</si>
  <si>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</si>
  <si>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</si>
  <si>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</si>
  <si>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</si>
  <si>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</si>
  <si>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</si>
  <si>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</si>
  <si>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</si>
  <si>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</si>
  <si>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</si>
  <si>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</si>
  <si>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</si>
  <si>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</si>
  <si>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</si>
  <si>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</si>
  <si>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</si>
  <si>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</si>
  <si>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</si>
  <si>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</si>
  <si>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</si>
  <si>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</si>
  <si>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</si>
  <si>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</si>
  <si>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</si>
  <si>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</si>
  <si>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</si>
  <si>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</si>
  <si>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</si>
  <si>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</si>
  <si>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</si>
  <si>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</si>
  <si>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</si>
  <si>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</si>
  <si>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</si>
  <si>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</si>
  <si>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</si>
  <si>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</si>
  <si>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</si>
  <si>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</si>
  <si>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</si>
  <si>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</si>
  <si>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</si>
  <si>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</si>
  <si>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</si>
  <si>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</si>
  <si>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</si>
  <si>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</si>
  <si>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</si>
  <si>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</si>
  <si>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</si>
  <si>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</si>
  <si>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</si>
  <si>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</si>
  <si>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</si>
  <si>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</si>
  <si>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</si>
  <si>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</si>
  <si>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</si>
  <si>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</si>
  <si>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</si>
  <si>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</si>
  <si>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</si>
  <si>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</si>
  <si>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</si>
  <si>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</si>
  <si>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</si>
  <si>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</si>
  <si>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</si>
  <si>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</si>
  <si>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</si>
  <si>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</si>
  <si>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</si>
  <si>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</si>
  <si>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</si>
  <si>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</si>
  <si>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</si>
  <si>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</si>
  <si>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</si>
  <si>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</si>
  <si>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</si>
  <si>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</si>
  <si>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</si>
  <si>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</si>
  <si>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</si>
  <si>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</si>
  <si>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</si>
  <si>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</si>
  <si>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</si>
  <si>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</si>
  <si>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</si>
  <si>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</si>
  <si>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</si>
  <si>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</si>
  <si>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</si>
  <si>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</si>
  <si>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</si>
  <si>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</si>
  <si>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</si>
  <si>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</si>
  <si>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</si>
  <si>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</si>
  <si>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</si>
  <si>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</si>
  <si>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</si>
  <si>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</si>
  <si>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</si>
  <si>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</si>
  <si>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</si>
  <si>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</si>
  <si>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</si>
  <si>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</si>
  <si>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</si>
  <si>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</si>
  <si>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</si>
  <si>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</si>
  <si>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</si>
  <si>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</si>
  <si>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</si>
  <si>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</si>
  <si>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</si>
  <si>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</si>
  <si>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</si>
  <si>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</si>
  <si>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</si>
  <si>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</si>
  <si>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</si>
  <si>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</si>
  <si>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</si>
  <si>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</si>
  <si>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</si>
  <si>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</si>
  <si>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</si>
  <si>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</si>
  <si>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</si>
  <si>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</si>
  <si>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</si>
  <si>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</si>
  <si>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</si>
  <si>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</si>
  <si>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</si>
  <si>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</si>
  <si>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</si>
  <si>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</si>
  <si>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</si>
  <si>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</si>
  <si>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</si>
  <si>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</si>
  <si>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</si>
  <si>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</si>
  <si>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</si>
  <si>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</si>
  <si>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</si>
  <si>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</si>
  <si>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</si>
  <si>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</si>
  <si>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</si>
  <si>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</si>
  <si>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</si>
  <si>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</si>
  <si>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</si>
  <si>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</si>
  <si>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</si>
  <si>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</si>
  <si>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</si>
  <si>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</si>
  <si>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</si>
  <si>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</si>
  <si>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</si>
  <si>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</si>
  <si>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</si>
  <si>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</si>
  <si>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</si>
  <si>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</si>
  <si>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</si>
  <si>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</si>
  <si>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</si>
  <si>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</si>
  <si>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</si>
  <si>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</si>
  <si>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</si>
  <si>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</si>
  <si>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</si>
  <si>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</si>
  <si>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</si>
  <si>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</si>
  <si>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</si>
  <si>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</si>
  <si>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</si>
  <si>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</si>
  <si>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</si>
  <si>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</si>
  <si>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</si>
  <si>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</si>
  <si>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</si>
  <si>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</si>
  <si>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</si>
  <si>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</si>
  <si>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</si>
  <si>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</si>
  <si>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</si>
  <si>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</si>
  <si>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</si>
  <si>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</si>
  <si>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</si>
  <si>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</si>
  <si>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</si>
  <si>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</si>
  <si>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</si>
  <si>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</si>
  <si>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</si>
  <si>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</si>
  <si>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</si>
  <si>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</si>
  <si>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</si>
  <si>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</si>
  <si>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</si>
  <si>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</si>
  <si>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</si>
  <si>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</si>
  <si>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</si>
  <si>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</si>
  <si>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</si>
  <si>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</si>
  <si>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</si>
  <si>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</si>
  <si>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</si>
  <si>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</si>
  <si>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</si>
  <si>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</si>
  <si>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</si>
  <si>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</si>
  <si>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</si>
  <si>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</si>
  <si>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</si>
  <si>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</si>
  <si>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</si>
  <si>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</si>
  <si>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</si>
  <si>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</si>
  <si>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</si>
  <si>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</si>
  <si>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</si>
  <si>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</si>
  <si>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</si>
  <si>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</si>
  <si>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</si>
  <si>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</si>
  <si>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</si>
  <si>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</si>
  <si>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</si>
  <si>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</si>
  <si>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</si>
  <si>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</si>
  <si>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</si>
  <si>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</si>
  <si>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</si>
  <si>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</si>
  <si>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</si>
  <si>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</si>
  <si>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</si>
  <si>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</si>
  <si>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</si>
  <si>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</si>
  <si>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</si>
  <si>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</si>
  <si>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</si>
  <si>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</si>
  <si>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</si>
  <si>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</si>
  <si>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</si>
  <si>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</si>
  <si>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</si>
  <si>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</si>
  <si>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</si>
  <si>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</si>
  <si>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</si>
  <si>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</si>
  <si>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</si>
  <si>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</si>
  <si>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</si>
  <si>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</si>
  <si>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</si>
  <si>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</si>
  <si>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</si>
  <si>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</si>
  <si>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</si>
  <si>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</si>
  <si>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</si>
  <si>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</si>
  <si>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</si>
  <si>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</si>
  <si>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</si>
  <si>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</si>
  <si>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</si>
  <si>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</si>
  <si>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</si>
  <si>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</si>
  <si>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</si>
  <si>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</si>
  <si>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</si>
  <si>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</si>
  <si>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</si>
  <si>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</si>
  <si>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</si>
  <si>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</si>
  <si>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</si>
  <si>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</si>
  <si>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</si>
  <si>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</si>
  <si>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</si>
  <si>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</si>
  <si>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</si>
  <si>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</si>
  <si>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</si>
  <si>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</si>
  <si>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</si>
  <si>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</si>
  <si>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</si>
  <si>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</si>
  <si>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</si>
  <si>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</si>
  <si>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</si>
  <si>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</si>
  <si>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</si>
  <si>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</si>
  <si>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</si>
  <si>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</si>
  <si>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</si>
  <si>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</si>
  <si>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</si>
  <si>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</si>
  <si>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</si>
  <si>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</si>
  <si>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</si>
  <si>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</si>
  <si>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</si>
  <si>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</si>
  <si>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</si>
  <si>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</si>
  <si>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</si>
  <si>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</si>
  <si>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</si>
  <si>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</si>
  <si>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</si>
  <si>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</si>
  <si>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</si>
  <si>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</si>
  <si>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</si>
  <si>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</si>
  <si>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</si>
  <si>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</si>
  <si>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</si>
  <si>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</si>
  <si>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</si>
  <si>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</si>
  <si>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</si>
  <si>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</si>
  <si>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</si>
  <si>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</si>
  <si>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</si>
  <si>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</si>
  <si>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</si>
  <si>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</si>
  <si>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</si>
  <si>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</si>
  <si>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</si>
  <si>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</si>
  <si>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</si>
  <si>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</si>
  <si>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</si>
  <si>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</si>
  <si>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</si>
  <si>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</si>
  <si>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</si>
  <si>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</si>
  <si>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</si>
  <si>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</si>
  <si>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</si>
  <si>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</si>
  <si>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</si>
  <si>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</si>
  <si>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</si>
  <si>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</si>
  <si>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</si>
  <si>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</si>
  <si>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</si>
  <si>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</si>
  <si>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</si>
  <si>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</si>
  <si>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</si>
  <si>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</si>
  <si>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</si>
  <si>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</si>
  <si>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</si>
  <si>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</si>
  <si>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</si>
  <si>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</si>
  <si>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</si>
  <si>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</si>
  <si>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</si>
  <si>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</si>
  <si>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</si>
  <si>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</si>
  <si>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</si>
  <si>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</si>
  <si>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</si>
  <si>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</si>
  <si>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</si>
  <si>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</si>
  <si>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</si>
  <si>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</si>
  <si>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</si>
  <si>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</si>
  <si>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</si>
  <si>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</si>
  <si>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</si>
  <si>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</si>
  <si>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</si>
  <si>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</si>
  <si>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</si>
  <si>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</si>
  <si>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</si>
  <si>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</si>
  <si>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</si>
  <si>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</si>
  <si>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</si>
  <si>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</si>
  <si>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</si>
  <si>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</si>
  <si>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</si>
  <si>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</si>
  <si>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</si>
  <si>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</si>
  <si>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</si>
  <si>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</si>
  <si>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</si>
  <si>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</si>
  <si>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</si>
  <si>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</si>
  <si>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</si>
  <si>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</si>
  <si>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</si>
  <si>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</si>
  <si>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</si>
  <si>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</si>
  <si>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</si>
  <si>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</si>
  <si>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</si>
  <si>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</si>
  <si>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</si>
  <si>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</si>
  <si>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</si>
  <si>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</si>
  <si>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</si>
  <si>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</si>
  <si>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</si>
  <si>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</si>
  <si>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</si>
  <si>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</si>
  <si>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</si>
  <si>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</si>
  <si>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</si>
  <si>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</si>
  <si>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</si>
  <si>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</si>
  <si>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</si>
  <si>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</si>
  <si>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</si>
  <si>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</si>
  <si>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</si>
  <si>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</si>
  <si>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</si>
  <si>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</si>
  <si>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</si>
  <si>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</si>
  <si>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</si>
  <si>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</si>
  <si>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</si>
  <si>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</si>
  <si>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</si>
  <si>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</si>
  <si>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</si>
  <si>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</si>
  <si>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</si>
  <si>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</si>
  <si>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</si>
  <si>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</si>
  <si>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</si>
  <si>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</si>
  <si>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</si>
  <si>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</si>
  <si>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</si>
  <si>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</si>
  <si>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</si>
  <si>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</si>
  <si>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</si>
  <si>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</si>
  <si>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</si>
  <si>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</si>
  <si>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</si>
  <si>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</si>
  <si>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</si>
  <si>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</si>
  <si>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</si>
  <si>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</si>
  <si>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</si>
  <si>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</si>
  <si>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</si>
  <si>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</si>
  <si>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</si>
  <si>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</si>
  <si>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</si>
  <si>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</si>
  <si>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</si>
  <si>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</si>
  <si>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</si>
  <si>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</si>
  <si>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</si>
  <si>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</si>
  <si>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</si>
  <si>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</si>
  <si>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</si>
  <si>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</si>
  <si>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</si>
  <si>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</si>
  <si>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</si>
  <si>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</si>
  <si>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</si>
  <si>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</si>
  <si>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</si>
  <si>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</si>
  <si>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</si>
  <si>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</si>
  <si>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</si>
  <si>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</si>
  <si>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</si>
  <si>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</si>
  <si>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</si>
  <si>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</si>
  <si>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</si>
  <si>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</si>
  <si>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</si>
  <si>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</si>
  <si>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</si>
  <si>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</si>
  <si>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</si>
  <si>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</si>
  <si>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</si>
  <si>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</si>
  <si>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</si>
  <si>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</si>
  <si>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</si>
  <si>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</si>
  <si>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</si>
  <si>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</si>
  <si>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</si>
  <si>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</si>
  <si>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</si>
  <si>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</si>
  <si>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</si>
  <si>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</si>
  <si>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</si>
  <si>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</si>
  <si>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</si>
  <si>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</si>
  <si>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</si>
  <si>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</si>
  <si>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</si>
  <si>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</si>
  <si>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</si>
  <si>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</si>
  <si>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</si>
  <si>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</si>
  <si>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</si>
  <si>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</si>
  <si>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</si>
  <si>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</si>
  <si>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</si>
  <si>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</si>
  <si>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</si>
  <si>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</si>
  <si>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</si>
  <si>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</si>
  <si>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</si>
  <si>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</si>
  <si>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</si>
  <si>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</si>
  <si>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</si>
  <si>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</si>
  <si>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</si>
  <si>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</si>
  <si>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</si>
  <si>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</si>
  <si>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</si>
  <si>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</si>
  <si>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</si>
  <si>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</si>
  <si>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</si>
  <si>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</si>
  <si>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</si>
  <si>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</si>
  <si>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</si>
  <si>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</si>
  <si>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</si>
  <si>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</si>
  <si>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</si>
  <si>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</si>
  <si>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</si>
  <si>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</si>
  <si>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</si>
  <si>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</si>
  <si>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</si>
  <si>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</si>
  <si>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</si>
  <si>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</si>
  <si>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</si>
  <si>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</si>
  <si>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</si>
  <si>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</si>
  <si>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</si>
  <si>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</si>
  <si>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</si>
  <si>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</si>
  <si>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</si>
  <si>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</si>
  <si>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</si>
  <si>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</si>
  <si>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</si>
  <si>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</si>
  <si>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</si>
  <si>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</si>
  <si>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</si>
  <si>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</si>
  <si>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</si>
  <si>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</si>
  <si>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</si>
  <si>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</si>
  <si>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</si>
  <si>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</si>
  <si>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</si>
  <si>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</si>
  <si>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</si>
  <si>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</si>
  <si>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</si>
  <si>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</si>
  <si>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</si>
  <si>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</si>
  <si>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</si>
  <si>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</si>
  <si>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</si>
  <si>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</si>
  <si>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</si>
  <si>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</si>
  <si>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</si>
  <si>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</si>
  <si>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</si>
  <si>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</si>
  <si>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</si>
  <si>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</si>
  <si>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</si>
  <si>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</si>
  <si>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</si>
  <si>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</si>
  <si>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</si>
  <si>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</si>
  <si>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</si>
  <si>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</si>
  <si>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</si>
  <si>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</si>
  <si>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</si>
  <si>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</si>
  <si>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</si>
  <si>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</si>
  <si>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</si>
  <si>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</si>
  <si>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</si>
  <si>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</si>
  <si>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</si>
  <si>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</si>
  <si>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</si>
  <si>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</si>
  <si>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</si>
  <si>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</si>
  <si>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</si>
  <si>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</si>
  <si>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</si>
  <si>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</si>
  <si>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</si>
  <si>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</si>
  <si>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</si>
  <si>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</si>
  <si>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</si>
  <si>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</si>
  <si>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</si>
  <si>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</si>
  <si>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</si>
  <si>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</si>
  <si>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</si>
  <si>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</si>
  <si>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</si>
  <si>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</si>
  <si>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</si>
  <si>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</si>
  <si>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</si>
  <si>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</si>
  <si>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</si>
  <si>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</si>
  <si>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</si>
  <si>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</si>
  <si>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</si>
  <si>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</si>
  <si>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</si>
  <si>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</si>
  <si>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</si>
  <si>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</si>
  <si>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</si>
  <si>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</si>
  <si>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</si>
  <si>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</si>
  <si>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</si>
  <si>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</si>
  <si>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</si>
  <si>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</si>
  <si>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</si>
  <si>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</si>
  <si>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</si>
  <si>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</si>
  <si>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</si>
  <si>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</si>
  <si>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</si>
  <si>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</si>
  <si>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</si>
  <si>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</si>
  <si>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</si>
  <si>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</si>
  <si>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</si>
  <si>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</si>
  <si>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</si>
  <si>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</si>
  <si>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</si>
  <si>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</si>
  <si>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</si>
  <si>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</si>
  <si>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</si>
  <si>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</si>
  <si>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</si>
  <si>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</si>
  <si>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</si>
  <si>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</si>
  <si>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</si>
  <si>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</si>
  <si>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</si>
  <si>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</si>
  <si>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</si>
  <si>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</si>
  <si>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</si>
  <si>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</si>
  <si>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</si>
  <si>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</si>
  <si>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</si>
  <si>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</si>
  <si>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</si>
  <si>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</si>
  <si>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</si>
  <si>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</si>
  <si>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</si>
  <si>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</si>
  <si>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</si>
  <si>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</si>
  <si>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</si>
  <si>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</si>
  <si>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</si>
  <si>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</si>
  <si>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</si>
  <si>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</si>
  <si>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</si>
  <si>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</si>
  <si>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</si>
  <si>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</si>
  <si>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</si>
  <si>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</si>
  <si>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</si>
  <si>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</si>
  <si>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</si>
  <si>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</si>
  <si>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</si>
  <si>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</si>
  <si>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</si>
  <si>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</si>
  <si>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</si>
  <si>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</si>
  <si>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</si>
  <si>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</si>
  <si>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</si>
  <si>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</si>
  <si>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</si>
  <si>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</si>
  <si>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</si>
  <si>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</si>
  <si>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</si>
  <si>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</si>
  <si>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</si>
  <si>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</si>
  <si>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</si>
  <si>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</si>
  <si>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</si>
  <si>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</si>
  <si>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</si>
  <si>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</si>
  <si>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</si>
  <si>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</si>
  <si>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</si>
  <si>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</si>
  <si>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</si>
  <si>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</si>
  <si>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</si>
  <si>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</si>
  <si>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</si>
  <si>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</si>
  <si>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</si>
  <si>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</si>
  <si>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</si>
  <si>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</si>
  <si>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</si>
  <si>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</si>
  <si>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</si>
  <si>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</si>
  <si>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</si>
  <si>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</si>
  <si>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</si>
  <si>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</si>
  <si>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</si>
  <si>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</si>
  <si>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</si>
  <si>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</si>
  <si>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</si>
  <si>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</si>
  <si>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</si>
  <si>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</si>
  <si>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</si>
  <si>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</si>
  <si>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</si>
  <si>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</si>
  <si>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</si>
  <si>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</si>
  <si>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</si>
  <si>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</si>
  <si>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</si>
  <si>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</si>
  <si>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</si>
  <si>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</si>
  <si>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</si>
  <si>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</si>
  <si>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</si>
  <si>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</si>
  <si>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</si>
  <si>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</si>
  <si>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</si>
  <si>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</si>
  <si>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</si>
  <si>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</si>
  <si>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</si>
  <si>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</si>
  <si>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</si>
  <si>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</si>
  <si>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</si>
  <si>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</si>
  <si>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</si>
  <si>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</si>
  <si>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</si>
  <si>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</si>
  <si>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</si>
  <si>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</si>
  <si>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</si>
  <si>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</si>
  <si>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</si>
  <si>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</si>
  <si>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</si>
  <si>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</si>
  <si>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</si>
  <si>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</si>
  <si>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</si>
  <si>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</si>
  <si>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</si>
  <si>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</si>
  <si>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</si>
  <si>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</si>
  <si>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</si>
  <si>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</si>
  <si>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</si>
  <si>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</si>
  <si>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</si>
  <si>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</si>
  <si>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</si>
  <si>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</si>
  <si>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</si>
  <si>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</si>
  <si>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</si>
  <si>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</si>
  <si>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</si>
  <si>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</si>
  <si>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</si>
  <si>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</si>
  <si>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</si>
  <si>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</si>
  <si>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</si>
  <si>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</si>
  <si>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</si>
  <si>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</si>
  <si>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</si>
  <si>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</si>
  <si>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</si>
  <si>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</si>
  <si>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</si>
  <si>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</si>
  <si>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</si>
  <si>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</si>
  <si>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</si>
  <si>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</si>
  <si>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</si>
  <si>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</si>
  <si>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</si>
  <si>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</si>
  <si>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</si>
  <si>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</si>
  <si>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</si>
  <si>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</si>
  <si>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</si>
  <si>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</si>
  <si>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</si>
  <si>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</si>
  <si>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</si>
  <si>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</si>
  <si>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</si>
  <si>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</si>
  <si>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</si>
  <si>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</si>
  <si>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</si>
  <si>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</si>
  <si>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</si>
  <si>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</si>
  <si>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</si>
  <si>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</si>
  <si>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</si>
  <si>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</si>
  <si>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</si>
  <si>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</si>
  <si>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</si>
  <si>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</si>
  <si>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</si>
  <si>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</si>
  <si>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</si>
  <si>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</si>
  <si>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</si>
  <si>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</si>
  <si>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</si>
  <si>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</si>
  <si>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</si>
  <si>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</si>
  <si>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</si>
  <si>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</si>
  <si>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</si>
  <si>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</si>
  <si>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</si>
  <si>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</si>
  <si>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</si>
  <si>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</si>
  <si>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</si>
  <si>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</si>
  <si>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</si>
  <si>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</si>
  <si>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</si>
  <si>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</si>
  <si>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</si>
  <si>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</si>
  <si>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</si>
  <si>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</si>
  <si>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</si>
  <si>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</si>
  <si>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</si>
  <si>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</si>
  <si>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</si>
  <si>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</si>
  <si>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</si>
  <si>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</si>
  <si>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</si>
  <si>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</si>
  <si>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</si>
  <si>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</si>
  <si>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</si>
  <si>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</si>
  <si>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</si>
  <si>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</si>
  <si>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</si>
  <si>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</si>
  <si>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</si>
  <si>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</si>
  <si>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</si>
  <si>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</si>
  <si>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</si>
  <si>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</si>
  <si>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</si>
  <si>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</si>
  <si>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</si>
  <si>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</si>
  <si>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</si>
  <si>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</si>
  <si>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</si>
  <si>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</si>
  <si>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</si>
  <si>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</si>
  <si>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</si>
  <si>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</si>
  <si>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</si>
  <si>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</si>
  <si>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</si>
  <si>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</si>
  <si>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</si>
  <si>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</si>
  <si>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</si>
  <si>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</si>
  <si>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</si>
  <si>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</si>
  <si>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</si>
  <si>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</si>
  <si>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</si>
  <si>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</si>
  <si>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</si>
  <si>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</si>
  <si>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</si>
  <si>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</si>
  <si>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</si>
  <si>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</si>
  <si>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</si>
  <si>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</si>
  <si>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</si>
  <si>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</si>
  <si>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</si>
  <si>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</si>
  <si>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</si>
  <si>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</si>
  <si>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</si>
  <si>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</si>
  <si>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</si>
  <si>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</si>
  <si>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</si>
  <si>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</si>
  <si>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</si>
  <si>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</si>
  <si>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</si>
  <si>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</si>
  <si>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</si>
  <si>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</si>
  <si>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</si>
  <si>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</si>
  <si>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</si>
  <si>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</si>
  <si>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</si>
  <si>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</si>
  <si>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</si>
  <si>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</si>
  <si>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</si>
  <si>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</si>
  <si>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</si>
  <si>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</si>
  <si>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</si>
  <si>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</si>
  <si>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</si>
  <si>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</si>
  <si>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</si>
  <si>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</si>
  <si>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</si>
  <si>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</si>
  <si>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</si>
  <si>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</si>
  <si>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</si>
  <si>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</si>
  <si>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</si>
  <si>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</si>
  <si>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</si>
  <si>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</si>
  <si>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</si>
  <si>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</si>
  <si>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</si>
  <si>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</si>
  <si>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</si>
  <si>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</si>
  <si>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</si>
  <si>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</si>
  <si>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</si>
  <si>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</si>
  <si>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</si>
  <si>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</si>
  <si>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</si>
  <si>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</si>
  <si>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</si>
  <si>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</si>
  <si>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</si>
  <si>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</si>
  <si>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</si>
  <si>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</si>
  <si>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</si>
  <si>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</si>
  <si>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</si>
  <si>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</si>
  <si>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</si>
  <si>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</si>
  <si>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</si>
  <si>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</si>
  <si>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</si>
  <si>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</si>
  <si>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</si>
  <si>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</si>
  <si>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</si>
  <si>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</si>
  <si>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</si>
  <si>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</si>
  <si>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</si>
  <si>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</si>
  <si>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</si>
  <si>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</si>
  <si>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</si>
  <si>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</si>
  <si>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</si>
  <si>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</si>
  <si>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</si>
  <si>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</si>
  <si>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</si>
  <si>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</si>
  <si>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</si>
  <si>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</si>
  <si>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</si>
  <si>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</si>
  <si>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</si>
  <si>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</si>
  <si>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</si>
  <si>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</si>
  <si>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</si>
  <si>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</si>
  <si>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</si>
  <si>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</si>
  <si>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</si>
  <si>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</si>
  <si>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</si>
  <si>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</si>
  <si>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</si>
  <si>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</si>
  <si>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</si>
  <si>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</si>
  <si>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</si>
  <si>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</si>
  <si>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</si>
  <si>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</si>
  <si>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</si>
  <si>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</si>
  <si>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</si>
  <si>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</si>
  <si>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</si>
  <si>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</si>
  <si>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</si>
  <si>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</si>
  <si>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</si>
  <si>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</si>
  <si>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</si>
  <si>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</si>
  <si>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</si>
  <si>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</si>
  <si>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</si>
  <si>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</si>
  <si>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</si>
  <si>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</si>
  <si>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</si>
  <si>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</si>
  <si>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</si>
  <si>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</si>
  <si>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</si>
  <si>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</si>
  <si>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</si>
  <si>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</si>
  <si>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</si>
  <si>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</si>
  <si>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</si>
  <si>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</si>
  <si>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</si>
  <si>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</si>
  <si>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</si>
  <si>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</si>
  <si>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</si>
  <si>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</si>
  <si>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</si>
  <si>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</si>
  <si>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</si>
  <si>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</si>
  <si>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</si>
  <si>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</si>
  <si>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</si>
  <si>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</si>
  <si>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</si>
  <si>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</si>
  <si>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</si>
  <si>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</si>
  <si>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</si>
  <si>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</si>
  <si>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</si>
  <si>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</si>
  <si>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</si>
  <si>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</si>
  <si>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</si>
  <si>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</si>
  <si>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</si>
  <si>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</si>
  <si>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</si>
  <si>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</si>
  <si>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</si>
  <si>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</si>
  <si>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</si>
  <si>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</si>
  <si>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</si>
  <si>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</si>
  <si>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</si>
  <si>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</si>
  <si>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</si>
  <si>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</si>
  <si>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</si>
  <si>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</si>
  <si>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</si>
  <si>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</si>
  <si>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</si>
  <si>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</si>
  <si>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</si>
  <si>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</si>
  <si>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</si>
  <si>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</si>
  <si>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</si>
  <si>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</si>
  <si>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</si>
  <si>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</si>
  <si>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</si>
  <si>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</si>
  <si>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</si>
  <si>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</si>
  <si>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</si>
  <si>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</si>
  <si>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</si>
  <si>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</si>
  <si>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</si>
  <si>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</si>
  <si>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</si>
  <si>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</si>
  <si>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</si>
  <si>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</si>
  <si>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</si>
  <si>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</si>
  <si>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</si>
  <si>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</si>
  <si>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</si>
  <si>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</si>
  <si>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</si>
  <si>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</si>
  <si>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</si>
  <si>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</si>
  <si>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</si>
  <si>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</si>
  <si>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</si>
  <si>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</si>
  <si>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</si>
  <si>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</si>
  <si>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</si>
  <si>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</si>
  <si>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</si>
  <si>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</si>
  <si>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</si>
  <si>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</si>
  <si>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</si>
  <si>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</si>
  <si>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</si>
  <si>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</si>
  <si>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</si>
  <si>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</si>
  <si>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</si>
  <si>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</si>
  <si>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</si>
  <si>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</si>
  <si>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</si>
  <si>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</si>
  <si>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</si>
  <si>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</si>
  <si>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</si>
  <si>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</si>
  <si>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</si>
  <si>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</si>
  <si>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</si>
  <si>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</si>
  <si>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</si>
  <si>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</si>
  <si>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</si>
  <si>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</si>
  <si>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</si>
  <si>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</si>
  <si>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</si>
  <si>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</si>
  <si>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</si>
  <si>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</si>
  <si>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</si>
  <si>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</si>
  <si>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</si>
  <si>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</si>
  <si>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</si>
  <si>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</si>
  <si>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</si>
  <si>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</si>
  <si>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</si>
  <si>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</si>
  <si>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</si>
  <si>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</si>
  <si>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</si>
  <si>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</si>
  <si>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</si>
  <si>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</si>
  <si>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</si>
  <si>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</si>
  <si>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</si>
  <si>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</si>
  <si>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</si>
  <si>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</si>
  <si>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</si>
  <si>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</si>
  <si>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</si>
  <si>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</si>
  <si>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</si>
  <si>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</si>
  <si>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</si>
  <si>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</si>
  <si>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</si>
  <si>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</si>
  <si>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</si>
  <si>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</si>
  <si>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</si>
  <si>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</si>
  <si>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</si>
  <si>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</si>
  <si>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</si>
  <si>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</si>
  <si>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</si>
  <si>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</si>
  <si>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</si>
  <si>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</si>
  <si>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</si>
  <si>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</si>
  <si>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</si>
  <si>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</si>
  <si>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</si>
  <si>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</si>
  <si>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</si>
  <si>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</si>
  <si>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</si>
  <si>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</si>
  <si>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</si>
  <si>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</si>
  <si>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</si>
  <si>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</si>
  <si>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</si>
  <si>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</si>
  <si>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</si>
  <si>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</si>
  <si>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</si>
  <si>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</si>
  <si>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</si>
  <si>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</si>
  <si>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</si>
  <si>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</si>
  <si>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</si>
  <si>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</si>
  <si>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</si>
  <si>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</si>
  <si>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</si>
  <si>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</si>
  <si>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</si>
  <si>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</si>
  <si>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</si>
  <si>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</si>
  <si>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</si>
  <si>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</si>
  <si>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</si>
  <si>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</si>
  <si>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</si>
  <si>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</si>
  <si>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</si>
  <si>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</si>
  <si>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</si>
  <si>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</si>
  <si>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</si>
  <si>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</si>
  <si>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</si>
  <si>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</si>
  <si>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</si>
  <si>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</si>
  <si>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</si>
  <si>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</si>
  <si>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</si>
  <si>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</si>
  <si>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</si>
  <si>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</si>
  <si>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</si>
  <si>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</si>
  <si>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</si>
  <si>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</si>
  <si>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</si>
  <si>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</si>
  <si>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</si>
  <si>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</si>
  <si>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</si>
  <si>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</si>
  <si>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</si>
  <si>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</si>
  <si>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</si>
  <si>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</si>
  <si>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</si>
  <si>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</si>
  <si>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</si>
  <si>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</si>
  <si>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</si>
  <si>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</si>
  <si>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</si>
  <si>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</si>
  <si>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</si>
  <si>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</si>
  <si>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</si>
  <si>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</si>
  <si>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</si>
  <si>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</si>
  <si>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</si>
  <si>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</si>
  <si>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</si>
  <si>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</si>
  <si>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</si>
  <si>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</si>
  <si>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</si>
  <si>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</si>
  <si>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</si>
  <si>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</si>
  <si>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</si>
  <si>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</si>
  <si>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</si>
  <si>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</si>
  <si>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</si>
  <si>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</si>
  <si>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</si>
  <si>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</si>
  <si>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</si>
  <si>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</si>
  <si>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</si>
  <si>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</si>
  <si>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</si>
  <si>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</si>
  <si>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</si>
  <si>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</si>
  <si>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</si>
  <si>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</si>
  <si>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</si>
  <si>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</si>
  <si>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</si>
  <si>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</si>
  <si>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</si>
  <si>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</si>
  <si>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</si>
  <si>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</si>
  <si>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</si>
  <si>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</si>
  <si>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</si>
  <si>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</si>
  <si>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</si>
  <si>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</si>
  <si>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</si>
  <si>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</si>
  <si>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</si>
  <si>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</si>
  <si>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</si>
  <si>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</si>
  <si>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</si>
  <si>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</si>
  <si>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</si>
  <si>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</si>
  <si>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</si>
  <si>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</si>
  <si>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</si>
  <si>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</si>
  <si>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</si>
  <si>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</si>
  <si>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</si>
  <si>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</si>
  <si>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</si>
  <si>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</si>
  <si>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</si>
  <si>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</si>
  <si>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</si>
  <si>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</si>
  <si>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</si>
  <si>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</si>
  <si>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</si>
  <si>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</si>
  <si>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</si>
  <si>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</si>
  <si>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</si>
  <si>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</si>
  <si>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</si>
  <si>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</si>
  <si>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</si>
  <si>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</si>
  <si>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</si>
  <si>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</si>
  <si>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</si>
  <si>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</si>
  <si>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</si>
  <si>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</si>
  <si>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</si>
  <si>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</si>
  <si>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</si>
  <si>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</si>
  <si>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</si>
  <si>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</si>
  <si>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</si>
  <si>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</si>
  <si>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</si>
  <si>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</si>
  <si>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</si>
  <si>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</si>
  <si>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</si>
  <si>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</si>
  <si>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</si>
  <si>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</si>
  <si>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</si>
  <si>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</si>
  <si>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</si>
  <si>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</si>
  <si>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</si>
  <si>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</si>
  <si>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</si>
  <si>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</si>
  <si>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</si>
  <si>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</si>
  <si>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</si>
  <si>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</si>
  <si>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</si>
  <si>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</si>
  <si>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</si>
  <si>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</si>
  <si>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</si>
  <si>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</si>
  <si>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</si>
  <si>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</si>
  <si>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</si>
  <si>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</si>
  <si>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</si>
  <si>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</si>
  <si>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</si>
  <si>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</si>
  <si>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</si>
  <si>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</si>
  <si>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</si>
  <si>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</si>
  <si>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</si>
  <si>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</si>
  <si>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</si>
  <si>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</si>
  <si>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</si>
  <si>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</si>
  <si>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</si>
  <si>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</si>
  <si>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</si>
  <si>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</si>
  <si>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</si>
  <si>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</si>
  <si>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</si>
  <si>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</si>
  <si>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</si>
  <si>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</si>
  <si>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</si>
  <si>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</si>
  <si>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</si>
  <si>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</si>
  <si>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</si>
  <si>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</si>
  <si>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</si>
  <si>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</si>
  <si>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</si>
  <si>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</si>
  <si>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</si>
  <si>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</si>
  <si>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</si>
  <si>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</si>
  <si>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</si>
  <si>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</si>
  <si>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</si>
  <si>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</si>
  <si>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</si>
  <si>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</si>
  <si>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</si>
  <si>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</si>
  <si>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</si>
  <si>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</si>
  <si>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</si>
  <si>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</si>
  <si>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</si>
  <si>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</si>
  <si>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</si>
  <si>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</si>
  <si>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</si>
  <si>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</si>
  <si>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</si>
  <si>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</si>
  <si>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</si>
  <si>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</si>
  <si>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</si>
  <si>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</si>
  <si>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</si>
  <si>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</si>
  <si>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</si>
  <si>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</si>
  <si>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</si>
  <si>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</si>
  <si>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</si>
  <si>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</si>
  <si>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</si>
  <si>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</si>
  <si>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</si>
  <si>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</si>
  <si>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</si>
  <si>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</si>
  <si>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</si>
  <si>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</si>
  <si>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</si>
  <si>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</si>
  <si>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</si>
  <si>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</si>
  <si>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</si>
  <si>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</si>
  <si>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</si>
  <si>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</si>
  <si>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</si>
  <si>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</si>
  <si>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</si>
  <si>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</si>
  <si>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</si>
  <si>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</si>
  <si>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</si>
  <si>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</si>
  <si>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</si>
  <si>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</si>
  <si>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</si>
  <si>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</si>
  <si>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</si>
  <si>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</si>
  <si>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</si>
  <si>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</si>
  <si>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</si>
  <si>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</si>
  <si>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</si>
  <si>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</si>
  <si>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</si>
  <si>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</si>
  <si>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</si>
  <si>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</si>
  <si>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</si>
  <si>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</si>
  <si>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</si>
  <si>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</si>
  <si>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</si>
  <si>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</si>
  <si>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</si>
  <si>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</si>
  <si>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</si>
  <si>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</si>
  <si>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</si>
  <si>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</si>
  <si>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</si>
  <si>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</si>
  <si>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</si>
  <si>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</si>
  <si>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</si>
  <si>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</si>
  <si>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</si>
  <si>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</si>
  <si>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</si>
  <si>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</si>
  <si>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</si>
  <si>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</si>
  <si>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</si>
  <si>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</si>
  <si>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</si>
  <si>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</si>
  <si>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</si>
  <si>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</si>
  <si>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</si>
  <si>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</si>
  <si>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</si>
  <si>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</si>
  <si>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</si>
  <si>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</si>
  <si>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</si>
  <si>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</si>
  <si>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</si>
  <si>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</si>
  <si>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</si>
  <si>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</si>
  <si>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</si>
  <si>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</si>
  <si>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</si>
  <si>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</si>
  <si>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</si>
  <si>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</si>
  <si>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</si>
  <si>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</si>
  <si>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</si>
  <si>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</si>
  <si>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</si>
  <si>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</si>
  <si>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</si>
  <si>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</si>
  <si>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</si>
  <si>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</si>
  <si>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</si>
  <si>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</si>
  <si>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</si>
  <si>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</si>
  <si>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</si>
  <si>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</si>
  <si>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</si>
  <si>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</si>
  <si>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</si>
  <si>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</si>
  <si>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</si>
  <si>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</si>
  <si>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</si>
  <si>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</si>
  <si>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</si>
  <si>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</si>
  <si>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</si>
  <si>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</si>
  <si>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</si>
  <si>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</si>
  <si>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</si>
  <si>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</si>
  <si>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</si>
  <si>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</si>
  <si>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</si>
  <si>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</si>
  <si>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</si>
  <si>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</si>
  <si>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</si>
  <si>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</si>
  <si>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</si>
  <si>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</si>
  <si>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</si>
  <si>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</si>
  <si>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</si>
  <si>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</si>
  <si>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</si>
  <si>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</si>
  <si>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</si>
  <si>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</si>
  <si>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</si>
  <si>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</si>
  <si>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</si>
  <si>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</si>
  <si>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</si>
  <si>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</si>
  <si>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</si>
  <si>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</si>
  <si>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</si>
  <si>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</si>
  <si>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</si>
  <si>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</si>
  <si>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</si>
  <si>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</si>
  <si>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</si>
  <si>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</si>
  <si>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</si>
  <si>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</si>
  <si>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</si>
  <si>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</si>
  <si>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</si>
  <si>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</si>
  <si>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</si>
  <si>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</si>
  <si>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</si>
  <si>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</si>
  <si>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</si>
  <si>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</si>
  <si>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</si>
  <si>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</si>
  <si>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</si>
  <si>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</si>
  <si>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</si>
  <si>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</si>
  <si>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</si>
  <si>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</si>
  <si>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</si>
  <si>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</si>
  <si>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</si>
  <si>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</si>
  <si>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</si>
  <si>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</si>
  <si>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</si>
  <si>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</si>
  <si>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</si>
  <si>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</si>
  <si>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</si>
  <si>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</si>
  <si>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</si>
  <si>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</si>
  <si>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</si>
  <si>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</si>
  <si>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</si>
  <si>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</si>
  <si>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</si>
  <si>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</si>
  <si>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</si>
  <si>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</si>
  <si>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</si>
  <si>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</si>
  <si>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</si>
  <si>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</si>
  <si>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</si>
  <si>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</si>
  <si>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</si>
  <si>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</si>
  <si>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</si>
  <si>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</si>
  <si>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</si>
  <si>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</si>
  <si>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</si>
  <si>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</si>
  <si>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</si>
  <si>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</si>
  <si>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</si>
  <si>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</si>
  <si>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</si>
  <si>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</si>
  <si>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</si>
  <si>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</si>
  <si>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</si>
  <si>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</si>
  <si>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</si>
  <si>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</si>
  <si>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</si>
  <si>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</si>
  <si>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</si>
  <si>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</si>
  <si>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</si>
  <si>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</si>
  <si>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</si>
  <si>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</si>
  <si>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</si>
  <si>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</si>
  <si>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</si>
  <si>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</si>
  <si>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</si>
  <si>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</si>
  <si>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</si>
  <si>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</si>
  <si>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</si>
  <si>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</si>
  <si>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</si>
  <si>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</si>
  <si>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</si>
  <si>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</si>
  <si>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</si>
  <si>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</si>
  <si>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</si>
  <si>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</si>
  <si>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</si>
  <si>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</si>
  <si>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</si>
  <si>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</si>
  <si>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</si>
  <si>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</si>
  <si>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</si>
  <si>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</si>
  <si>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</si>
  <si>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</si>
  <si>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</si>
  <si>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</si>
  <si>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</si>
  <si>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</si>
  <si>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</si>
  <si>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</si>
  <si>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</si>
  <si>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</si>
  <si>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</si>
  <si>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</si>
  <si>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</si>
  <si>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</si>
  <si>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</si>
  <si>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</si>
  <si>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</si>
  <si>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</si>
  <si>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</si>
  <si>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</si>
  <si>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</si>
  <si>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</si>
  <si>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</si>
  <si>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</si>
  <si>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</si>
  <si>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</si>
  <si>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</si>
  <si>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</si>
  <si>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</si>
  <si>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</si>
  <si>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</si>
  <si>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</si>
  <si>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</si>
  <si>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</si>
  <si>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</si>
  <si>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</si>
  <si>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</si>
  <si>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</si>
  <si>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</si>
  <si>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</si>
  <si>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</si>
  <si>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</si>
  <si>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</si>
  <si>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</si>
  <si>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</si>
  <si>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</si>
  <si>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</si>
  <si>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</si>
  <si>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</si>
  <si>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</si>
  <si>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</si>
  <si>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</si>
  <si>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</si>
  <si>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</si>
  <si>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</si>
  <si>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</si>
  <si>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</si>
  <si>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</si>
  <si>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</si>
  <si>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</si>
  <si>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</si>
  <si>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</si>
  <si>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</si>
  <si>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</si>
  <si>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</si>
  <si>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</si>
  <si>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</si>
  <si>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</si>
  <si>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</si>
  <si>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</si>
  <si>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</si>
  <si>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</si>
  <si>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</si>
  <si>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</si>
  <si>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</si>
  <si>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</si>
  <si>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</si>
  <si>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</si>
  <si>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</si>
  <si>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</si>
  <si>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</si>
  <si>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</si>
  <si>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</si>
  <si>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</si>
  <si>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</si>
  <si>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</si>
  <si>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</si>
  <si>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</si>
  <si>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</si>
  <si>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</si>
  <si>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</si>
  <si>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</si>
  <si>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</si>
  <si>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</si>
  <si>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</si>
  <si>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</si>
  <si>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</si>
  <si>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</si>
  <si>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</si>
  <si>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</si>
  <si>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</si>
  <si>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</si>
  <si>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</si>
  <si>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</si>
  <si>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</si>
  <si>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</si>
  <si>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</si>
  <si>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</si>
  <si>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</si>
  <si>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</si>
  <si>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</si>
  <si>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</si>
  <si>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</si>
  <si>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</si>
  <si>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</si>
  <si>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</si>
  <si>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</si>
  <si>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</si>
  <si>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</si>
  <si>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</si>
  <si>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</si>
  <si>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</si>
  <si>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</si>
  <si>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</si>
  <si>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</si>
  <si>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</si>
  <si>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</si>
  <si>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</si>
  <si>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</si>
  <si>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</si>
  <si>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</si>
  <si>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</si>
  <si>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</si>
  <si>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</si>
  <si>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</si>
  <si>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</si>
  <si>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</si>
  <si>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</si>
  <si>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</si>
  <si>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</si>
  <si>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</si>
  <si>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</si>
  <si>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</si>
  <si>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</si>
  <si>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</si>
  <si>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</si>
  <si>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</si>
  <si>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</si>
  <si>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</si>
  <si>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</si>
  <si>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</si>
  <si>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</si>
  <si>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</si>
  <si>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</si>
  <si>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</si>
  <si>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</si>
  <si>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</si>
  <si>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</si>
  <si>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</si>
  <si>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</si>
  <si>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</si>
  <si>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</si>
  <si>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</si>
  <si>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</si>
  <si>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</si>
  <si>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</si>
  <si>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</si>
  <si>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</si>
  <si>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</si>
  <si>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</si>
  <si>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</si>
  <si>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</si>
  <si>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</si>
  <si>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</si>
  <si>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</si>
  <si>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</si>
  <si>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</si>
  <si>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</si>
  <si>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</si>
  <si>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</si>
  <si>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</si>
  <si>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</si>
  <si>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</si>
  <si>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</si>
  <si>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</si>
  <si>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</si>
  <si>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</si>
  <si>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</si>
  <si>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</si>
  <si>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</si>
  <si>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</si>
  <si>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</si>
  <si>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</si>
  <si>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</si>
  <si>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</si>
  <si>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</si>
  <si>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</si>
  <si>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</si>
  <si>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</si>
  <si>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</si>
  <si>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</si>
  <si>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</si>
  <si>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</si>
  <si>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</si>
  <si>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</si>
  <si>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</si>
  <si>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</si>
  <si>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</si>
  <si>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</si>
  <si>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</si>
  <si>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</si>
  <si>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</si>
  <si>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</si>
  <si>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</si>
  <si>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</si>
  <si>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</si>
  <si>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</si>
  <si>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</si>
  <si>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</si>
  <si>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</si>
  <si>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</si>
  <si>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</si>
  <si>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</si>
  <si>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</si>
  <si>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</si>
  <si>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</si>
  <si>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</si>
  <si>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</si>
  <si>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</si>
  <si>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</si>
  <si>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</si>
  <si>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</si>
  <si>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</si>
  <si>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</si>
  <si>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</si>
  <si>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</si>
  <si>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</si>
  <si>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</si>
  <si>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</si>
  <si>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</si>
  <si>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</si>
  <si>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</si>
  <si>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</si>
  <si>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</si>
  <si>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</si>
  <si>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</si>
  <si>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</si>
  <si>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</si>
  <si>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</si>
  <si>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</si>
  <si>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</si>
  <si>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</si>
  <si>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</si>
  <si>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</si>
  <si>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</si>
  <si>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</si>
  <si>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</si>
  <si>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</si>
  <si>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</si>
  <si>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</si>
  <si>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</si>
  <si>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</si>
  <si>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</si>
  <si>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</si>
  <si>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</si>
  <si>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</si>
  <si>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</si>
  <si>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</si>
  <si>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</si>
  <si>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</si>
  <si>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</si>
  <si>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</si>
  <si>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</si>
  <si>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</si>
  <si>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</si>
  <si>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</si>
  <si>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</si>
  <si>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</si>
  <si>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</si>
  <si>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</si>
  <si>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</si>
  <si>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</si>
  <si>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</si>
  <si>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</si>
  <si>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</si>
  <si>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</si>
  <si>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</si>
  <si>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</si>
  <si>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</si>
  <si>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</si>
  <si>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</si>
  <si>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</si>
  <si>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</si>
  <si>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</si>
  <si>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</si>
  <si>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</si>
  <si>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</si>
  <si>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</si>
  <si>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</si>
  <si>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</si>
  <si>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</si>
  <si>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</si>
  <si>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</si>
  <si>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</si>
  <si>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</si>
  <si>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</si>
  <si>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</si>
  <si>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</si>
  <si>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</si>
  <si>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</si>
  <si>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</si>
  <si>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</si>
  <si>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</si>
  <si>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</si>
  <si>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</si>
  <si>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</si>
  <si>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</si>
  <si>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</si>
  <si>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</si>
  <si>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</si>
  <si>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</si>
  <si>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</si>
  <si>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</si>
  <si>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</si>
  <si>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</si>
  <si>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</si>
  <si>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</si>
  <si>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</si>
  <si>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</si>
  <si>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</si>
  <si>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</si>
  <si>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</si>
  <si>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</si>
  <si>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</si>
  <si>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</si>
  <si>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</si>
  <si>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</si>
  <si>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</si>
  <si>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</si>
  <si>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</si>
  <si>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</si>
  <si>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</si>
  <si>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</si>
  <si>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</si>
  <si>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</si>
  <si>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</si>
  <si>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</si>
  <si>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</si>
  <si>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</si>
  <si>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</si>
  <si>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</si>
  <si>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</si>
  <si>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</si>
  <si>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</si>
  <si>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</si>
  <si>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</si>
  <si>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</si>
  <si>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</si>
  <si>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</si>
  <si>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</si>
  <si>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</si>
  <si>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</si>
  <si>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</si>
  <si>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</si>
  <si>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</si>
  <si>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</si>
  <si>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</si>
  <si>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</si>
  <si>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</si>
  <si>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</si>
  <si>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</si>
  <si>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</si>
  <si>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</si>
  <si>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</si>
  <si>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</si>
  <si>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</si>
  <si>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</si>
  <si>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</si>
  <si>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</si>
  <si>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</si>
  <si>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</si>
  <si>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</si>
  <si>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</si>
  <si>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</si>
  <si>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</si>
  <si>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</si>
  <si>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</si>
  <si>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</si>
  <si>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</si>
  <si>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</si>
  <si>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</si>
  <si>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</si>
  <si>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</si>
  <si>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</si>
  <si>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</si>
  <si>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</si>
  <si>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</si>
  <si>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</si>
  <si>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</si>
  <si>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</si>
  <si>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</si>
  <si>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</si>
  <si>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</si>
  <si>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</si>
  <si>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</si>
  <si>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</si>
  <si>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</si>
  <si>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</si>
  <si>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</si>
  <si>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</si>
  <si>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</si>
  <si>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</si>
  <si>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</si>
  <si>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</si>
  <si>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</si>
  <si>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</si>
  <si>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</si>
  <si>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</si>
  <si>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</si>
  <si>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</si>
  <si>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</si>
  <si>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</si>
  <si>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</si>
  <si>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</si>
  <si>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</si>
  <si>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</si>
  <si>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</si>
  <si>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</si>
  <si>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</si>
  <si>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</si>
  <si>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</si>
  <si>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</si>
  <si>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</si>
  <si>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</si>
  <si>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</si>
  <si>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</si>
  <si>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</si>
  <si>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</si>
  <si>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</si>
  <si>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</si>
  <si>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</si>
  <si>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</si>
  <si>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</si>
  <si>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</si>
  <si>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</si>
  <si>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</si>
  <si>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</si>
  <si>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</si>
  <si>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</si>
  <si>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</si>
  <si>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</si>
  <si>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</si>
  <si>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</si>
  <si>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</si>
  <si>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</si>
  <si>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</si>
  <si>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</si>
  <si>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</si>
  <si>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</si>
  <si>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</si>
  <si>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</si>
  <si>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</si>
  <si>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</si>
  <si>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</si>
  <si>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</si>
  <si>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</si>
  <si>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</si>
  <si>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</si>
  <si>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</si>
  <si>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</si>
  <si>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</si>
  <si>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</si>
  <si>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</si>
  <si>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</si>
  <si>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</si>
  <si>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</si>
  <si>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</si>
  <si>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</si>
  <si>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</si>
  <si>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</si>
  <si>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</si>
  <si>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</si>
  <si>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</si>
  <si>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</si>
  <si>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</si>
  <si>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</si>
  <si>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</si>
  <si>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</si>
  <si>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</si>
  <si>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</si>
  <si>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</si>
  <si>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</si>
  <si>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</si>
  <si>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</si>
  <si>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</si>
  <si>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</si>
  <si>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</si>
  <si>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</si>
  <si>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</si>
  <si>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</si>
  <si>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</si>
  <si>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</si>
  <si>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</si>
  <si>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</si>
  <si>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</si>
  <si>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</si>
  <si>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</si>
  <si>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</si>
  <si>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</si>
  <si>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</si>
  <si>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</si>
  <si>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</si>
  <si>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</si>
  <si>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</si>
  <si>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</si>
  <si>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</si>
  <si>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</si>
  <si>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</si>
  <si>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</si>
  <si>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</si>
  <si>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</si>
  <si>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</si>
  <si>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</si>
  <si>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</si>
  <si>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</si>
  <si>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</si>
  <si>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</si>
  <si>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</si>
  <si>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</si>
  <si>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</si>
  <si>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</si>
  <si>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</si>
  <si>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</si>
  <si>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</si>
  <si>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</si>
  <si>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</si>
  <si>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</si>
  <si>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</si>
  <si>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</si>
  <si>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</si>
  <si>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</si>
  <si>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</si>
  <si>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</si>
  <si>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</si>
  <si>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</si>
  <si>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</si>
  <si>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</si>
  <si>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</si>
  <si>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</si>
  <si>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</si>
  <si>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</si>
  <si>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</si>
  <si>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</si>
  <si>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</si>
  <si>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</si>
  <si>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</si>
  <si>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</si>
  <si>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</si>
  <si>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</si>
  <si>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</si>
  <si>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</si>
  <si>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</si>
  <si>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</si>
  <si>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</si>
  <si>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</si>
  <si>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</si>
  <si>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</si>
  <si>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</si>
  <si>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</si>
  <si>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</si>
  <si>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</si>
  <si>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</si>
  <si>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</si>
  <si>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</si>
  <si>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</si>
  <si>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</si>
  <si>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</si>
  <si>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</si>
  <si>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</si>
  <si>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</si>
  <si>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</si>
  <si>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</si>
  <si>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</si>
  <si>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</si>
  <si>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</si>
  <si>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</si>
  <si>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</si>
  <si>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</si>
  <si>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</si>
  <si>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</si>
  <si>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</si>
  <si>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</si>
  <si>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</si>
  <si>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</si>
  <si>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</si>
  <si>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</si>
  <si>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</si>
  <si>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</si>
  <si>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</si>
  <si>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</si>
  <si>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</si>
  <si>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</si>
  <si>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</si>
  <si>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</si>
  <si>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</si>
  <si>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</si>
  <si>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</si>
  <si>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</si>
  <si>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</si>
  <si>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</si>
  <si>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</si>
  <si>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</si>
  <si>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</si>
  <si>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</si>
  <si>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</si>
  <si>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</si>
  <si>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</si>
  <si>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</si>
  <si>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</si>
  <si>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</si>
  <si>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</si>
  <si>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</si>
  <si>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</si>
  <si>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</si>
  <si>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</si>
  <si>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</si>
  <si>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</si>
  <si>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</si>
  <si>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</si>
  <si>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</si>
  <si>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</si>
  <si>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</si>
  <si>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</si>
  <si>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</si>
  <si>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</si>
  <si>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</si>
  <si>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</si>
  <si>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</si>
  <si>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</si>
  <si>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</si>
  <si>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</si>
  <si>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</si>
  <si>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</si>
  <si>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</si>
  <si>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</si>
  <si>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</si>
  <si>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</si>
  <si>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</si>
  <si>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</si>
  <si>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</si>
  <si>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</si>
  <si>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</si>
  <si>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</si>
  <si>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</si>
  <si>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</si>
  <si>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</si>
  <si>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</si>
  <si>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</si>
  <si>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</si>
  <si>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</si>
  <si>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</si>
  <si>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</si>
  <si>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</si>
  <si>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</si>
  <si>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</si>
  <si>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</si>
  <si>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</si>
  <si>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</si>
  <si>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</si>
  <si>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</si>
  <si>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</si>
  <si>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</si>
  <si>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</si>
  <si>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</si>
  <si>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</si>
  <si>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</si>
  <si>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</si>
  <si>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</si>
  <si>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</si>
  <si>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</si>
  <si>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</si>
  <si>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</si>
  <si>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</si>
  <si>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</si>
  <si>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</si>
  <si>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</si>
  <si>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</si>
  <si>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</si>
  <si>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</si>
  <si>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</si>
  <si>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</si>
  <si>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</si>
  <si>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</si>
  <si>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</si>
  <si>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</si>
  <si>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</si>
  <si>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</si>
  <si>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</si>
  <si>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</si>
  <si>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</si>
  <si>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</si>
  <si>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</si>
  <si>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</si>
  <si>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</si>
  <si>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</si>
  <si>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</si>
  <si>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</si>
  <si>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</si>
  <si>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</si>
  <si>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</si>
  <si>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</si>
  <si>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</si>
  <si>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</si>
  <si>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</si>
  <si>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</si>
  <si>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</si>
  <si>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</si>
  <si>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</si>
  <si>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</si>
  <si>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</si>
  <si>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</si>
  <si>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</si>
  <si>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</si>
  <si>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</si>
  <si>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</si>
  <si>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</si>
  <si>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</si>
  <si>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</si>
  <si>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</si>
  <si>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</si>
  <si>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</si>
  <si>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</si>
  <si>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</si>
  <si>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</si>
  <si>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</si>
  <si>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</si>
  <si>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</si>
  <si>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</si>
  <si>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</si>
  <si>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</si>
  <si>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</si>
  <si>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</si>
  <si>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</si>
  <si>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</si>
  <si>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</si>
  <si>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</si>
  <si>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</si>
  <si>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</si>
  <si>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</si>
  <si>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</si>
  <si>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</si>
  <si>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</si>
  <si>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</si>
  <si>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</si>
  <si>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</si>
  <si>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</si>
  <si>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</si>
  <si>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</si>
  <si>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</si>
  <si>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</si>
  <si>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</si>
  <si>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</si>
  <si>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</si>
  <si>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</si>
  <si>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</si>
  <si>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</si>
  <si>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</si>
  <si>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</si>
  <si>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</si>
  <si>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</si>
  <si>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</si>
  <si>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</si>
  <si>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</si>
  <si>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</si>
  <si>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</si>
  <si>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</si>
  <si>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</si>
  <si>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</si>
  <si>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</si>
  <si>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</si>
  <si>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</si>
  <si>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</si>
  <si>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</si>
  <si>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</si>
  <si>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</si>
  <si>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</si>
  <si>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</si>
  <si>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</si>
  <si>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</si>
  <si>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</si>
  <si>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</si>
  <si>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</si>
  <si>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</si>
  <si>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</si>
  <si>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</si>
  <si>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</si>
  <si>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</si>
  <si>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</si>
  <si>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</si>
  <si>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</si>
  <si>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</si>
  <si>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</si>
  <si>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</si>
  <si>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</si>
  <si>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</si>
  <si>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</si>
  <si>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</si>
  <si>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</si>
  <si>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</si>
  <si>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</si>
  <si>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</si>
  <si>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</si>
  <si>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</si>
  <si>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</si>
  <si>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</si>
  <si>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</si>
  <si>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</si>
  <si>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</si>
  <si>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</si>
  <si>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</si>
  <si>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</si>
  <si>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</si>
  <si>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</si>
  <si>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</si>
  <si>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</si>
  <si>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</si>
  <si>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</si>
  <si>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</si>
  <si>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</si>
  <si>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</si>
  <si>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</si>
  <si>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</si>
  <si>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</si>
  <si>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</si>
  <si>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</si>
  <si>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</si>
  <si>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</si>
  <si>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</si>
  <si>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</si>
  <si>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</si>
  <si>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</si>
  <si>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</si>
  <si>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</si>
  <si>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</si>
  <si>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</si>
  <si>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</si>
  <si>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</si>
  <si>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</si>
  <si>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</si>
  <si>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</si>
  <si>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</si>
  <si>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</si>
  <si>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</si>
  <si>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</si>
  <si>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</si>
  <si>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</si>
  <si>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</si>
  <si>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</si>
  <si>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</si>
  <si>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</si>
  <si>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</si>
  <si>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</si>
  <si>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</si>
  <si>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</si>
  <si>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</si>
  <si>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</si>
  <si>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</si>
  <si>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</si>
  <si>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</si>
  <si>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</si>
  <si>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</si>
  <si>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</si>
  <si>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</si>
  <si>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</si>
  <si>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</si>
  <si>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</si>
  <si>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</si>
  <si>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</si>
  <si>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</si>
  <si>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</si>
  <si>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</si>
  <si>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</si>
  <si>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</si>
  <si>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</si>
  <si>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</si>
  <si>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</si>
  <si>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</si>
  <si>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</si>
  <si>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</si>
  <si>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</si>
  <si>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</si>
  <si>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</si>
  <si>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</si>
  <si>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</si>
  <si>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</si>
  <si>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</si>
  <si>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</si>
  <si>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</si>
  <si>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</si>
  <si>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</si>
  <si>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</si>
  <si>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</si>
  <si>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</si>
  <si>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</si>
  <si>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</si>
  <si>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</si>
  <si>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</si>
  <si>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</si>
  <si>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</si>
  <si>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</si>
  <si>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</si>
  <si>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</si>
  <si>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</si>
  <si>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</si>
  <si>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</si>
  <si>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</si>
  <si>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</si>
  <si>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</si>
  <si>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</si>
  <si>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</si>
  <si>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</si>
  <si>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</si>
  <si>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PCM-20251207-00000141</t>
  </si>
  <si>
    <t>Site has Access issue at night inside Desert Area &amp; ETA 85km</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</si>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</sst>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23" fillId="9" borderId="10" xfId="0" applyFont="1" applyFill="1" applyBorder="1" applyAlignment="1">
      <alignment horizontal="center" vertical="center"/>
    </xf>
    <xf numFmtId="0" fontId="12" fillId="2" borderId="1"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8" totalsRowShown="0" headerRowDxfId="96" dataDxfId="95" headerRowBorderDxfId="93" tableBorderDxfId="94" totalsRowBorderDxfId="92">
  <autoFilter ref="A1:L1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5" totalsRowShown="0" headerRowDxfId="79" dataDxfId="78" headerRowBorderDxfId="76" tableBorderDxfId="77" totalsRowBorderDxfId="75">
  <autoFilter ref="A1:L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5" totalsRowShown="0" headerRowDxfId="62" dataDxfId="61" headerRowBorderDxfId="59" tableBorderDxfId="60">
  <autoFilter ref="A1:L9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6" totalsRowShown="0" headerRowDxfId="46" dataDxfId="45" headerRowBorderDxfId="43" tableBorderDxfId="44" totalsRowBorderDxfId="42">
  <autoFilter ref="A1:L1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1" totalsRowShown="0" headerRowDxfId="13" tableBorderDxfId="12">
  <autoFilter ref="A1:L40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8"/>
  <sheetViews>
    <sheetView workbookViewId="0">
      <selection activeCell="D7" sqref="D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335.25605682870082</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R1</v>
      </c>
      <c r="C3" s="124"/>
      <c r="D3" s="56" t="s">
        <v>17674</v>
      </c>
      <c r="E3" s="123"/>
      <c r="F3" s="122"/>
      <c r="G3" s="121">
        <f ca="1">IFERROR(NOW()-F3,"-")</f>
        <v>45998.204482754627</v>
      </c>
      <c r="H3" s="122"/>
      <c r="I3" s="124" t="str">
        <f>IFERROR(VLOOKUP(D3,DB!A:F,6,0),"")</f>
        <v>Generator-DG</v>
      </c>
      <c r="J3" s="124" t="str">
        <f>IFERROR(VLOOKUP(D3,DB!A:G,7,0),"")</f>
        <v>Good+Good</v>
      </c>
      <c r="K3" s="120"/>
      <c r="L3" s="119" t="str">
        <f>IFERROR(VLOOKUP(D3,DB!A:I,9,0),"")</f>
        <v>Latis</v>
      </c>
    </row>
    <row r="4" spans="1:15" ht="15" customHeight="1">
      <c r="A4" s="125"/>
      <c r="B4" s="124" t="str">
        <f>IFERROR(VLOOKUP(D4,DB!A:K,11,0),"")</f>
        <v/>
      </c>
      <c r="C4" s="124"/>
      <c r="D4" s="56"/>
      <c r="E4" s="123"/>
      <c r="F4" s="122"/>
      <c r="G4" s="121">
        <f ca="1">IFERROR(NOW()-F4,"-")</f>
        <v>45998.204482754627</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45998.204482754627</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45998.204482754627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45998.204482754627</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45998.204482754627</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45998.204482754627</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45998.204482754627</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45998.204482754627</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45998.204482754627</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45998.204482754627</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45998.204482754627</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45998.204482754627</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45998.204482754627</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45998.204482754627</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45998.204482754627</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45998.204482754627</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45998.204482754627</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45998.204482754627</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45998.204482754627</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45998.204482754627</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45998.204482754627</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45998.204482754627</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45998.204482754627</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45998.204482754627</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45998.204482754627</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45998.204482754627</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45998.204482754627</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45998.204482754627</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45998.204482754627</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45998.204482754627</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45998.204482754627</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45998.204482754627</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45998.204482754627</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45998.204482754627</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45998.204482754627</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45998.204482754627</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45998.204482754627</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45998.204482754627</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45998.204482754627</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45998.204482754627</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45998.204482754627</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45998.204482754627</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45998.204482754627</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45998.204482754627</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45998.204482754627</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45998.204482754627</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45998.204482754627</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45998.204482754627</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45998.204482754627</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45998.204482754627</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45998.204482754627</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45998.204482754627</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45998.204482754627</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45998.204482754627</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45998.204482754627</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45998.204482754627</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45998.204482754627</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45998.204482754627</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45998.204482754627</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45998.204482754627</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45998.204482754627</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45998.204482754627</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45998.204482754627</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45998.204482754627</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45998.204482754627</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45998.204482754627</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45998.204482754627</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45998.204482754627</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45998.204482754627</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45998.204482754627</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45998.204482754627</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45998.204482754627</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45998.204482754627</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45998.204482754627</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45998.204482754627</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45998.204482754627</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45998.204482754627</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45998.204482754627</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45998.204482754627</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45998.204482754627</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45998.204482754627</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45998.204482754627</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45998.204482754627</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45998.204482754627</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45998.204482754627</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45998.204482754627</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45998.204482754627</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45998.204482754627</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45998.204482754627</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45998.204482754627</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45998.204482754627</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45998.204482754627</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45998.204482754627</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45998.204482754627</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45998.204482754627</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45998.204482754627</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45998.204482754627</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45998.204482754627</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45998.204482754627</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45998.204482754627</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45998.204482754627</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45998.204482754627</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45998.204482754627</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45998.204482754627</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45998.204482754627</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45998.204482754627</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45998.204482754627</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45998.204482754627</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45998.204482754627</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45998.204482754627</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45998.204482754627</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45998.204482754627</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45998.204482754627</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45998.204482754627</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45998.204482754627</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45998.204482754627</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45998.204482754627</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45998.204482754627</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45998.204482754627</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45998.204482754627</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45998.204482754627</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45998.204482754627</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45998.204482754627</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45998.204482754627</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45998.204482754627</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45998.204482754627</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45998.204482754627</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45998.204482754627</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45998.204482754627</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45998.204482754627</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45998.204482754627</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45998.204482754627</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45998.204482754627</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45998.204482754627</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45998.204482754627</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45998.204482754627</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45998.204482754627</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45998.204482754627</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45998.204482754627</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45998.204482754627</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45998.204482754627</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45998.204482754627</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45998.204482754627</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45998.204482754627</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45998.204482754627</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45998.204482754627</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45998.204482754627</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45998.204482754627</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45998.204482754627</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45998.204482754627</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45998.204482754627</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45998.204482754627</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45998.204482754627</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45998.204482754627</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45998.204482754627</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45998.204482754627</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45998.204482754627</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45998.204482754627</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45998.204482754627</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45998.204482754627</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45998.204482754627</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45998.204482754627</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45998.204482754627</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45998.204482754627</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45998.204482754627</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45998.204482754627</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45998.204482754627</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45998.204482754627</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45998.204482754627</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45998.204482754627</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45998.204482754627</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45998.204482754627</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45998.204482754627</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45998.204482754627</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45998.204482754627</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45998.204482754627</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45998.204482754627</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45998.204482754627</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45998.204482754627</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45998.204482754627</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45998.204482754627</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45998.204482754627</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45998.204482754627</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45998.204482754627</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45998.204482754627</v>
      </c>
      <c r="H188" s="122"/>
      <c r="I188" s="124" t="str">
        <f>IFERROR(VLOOKUP(D188,DB!A:F,6,0),"")</f>
        <v/>
      </c>
      <c r="J188" s="124" t="str">
        <f>IFERROR(VLOOKUP(D188,DB!A:G,7,0),"")</f>
        <v/>
      </c>
      <c r="K188" s="120"/>
      <c r="L188" s="119" t="str">
        <f>IFERROR(VLOOKUP(D188,DB!A:I,9,0),"")</f>
        <v/>
      </c>
    </row>
  </sheetData>
  <customSheetViews>
    <customSheetView guid="{F6042A99-DD27-4453-835D-0834D95730CC}" filter="1" showAutoFilter="1">
      <pageMargins left="0" right="0" top="0" bottom="0" header="0" footer="0"/>
      <autoFilter ref="B1:M1" xr:uid="{E0777534-380E-4400-9C95-E7B0F1CB8F06}"/>
    </customSheetView>
  </customSheetViews>
  <dataValidations count="2">
    <dataValidation allowBlank="1" showInputMessage="1" showErrorMessage="1" sqref="E1" xr:uid="{5DBA255D-CDD9-49FB-AD3C-AF70AB4EE696}"/>
    <dataValidation type="list" allowBlank="1" showInputMessage="1" showErrorMessage="1" sqref="E2:E1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5"/>
  <sheetViews>
    <sheetView tabSelected="1" workbookViewId="0">
      <selection activeCell="D8" sqref="D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21.19921875" style="66"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173.20464479166549</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13.817063773145492</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0.84910081018460914</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58" t="s">
        <v>22584</v>
      </c>
      <c r="E6" s="18" t="s">
        <v>39117</v>
      </c>
      <c r="F6" s="97">
        <v>45998.094317129631</v>
      </c>
      <c r="G6" s="98">
        <f ca="1">IFERROR(NOW()-F6,"-")</f>
        <v>0.11016562499571592</v>
      </c>
      <c r="H6" s="97">
        <v>45998.089178240742</v>
      </c>
      <c r="I6" s="18" t="str">
        <f>IFERROR(VLOOKUP(D6,DB!A:F,6,0),"")</f>
        <v>Power cube</v>
      </c>
      <c r="J6" s="18" t="str">
        <f>IFERROR(VLOOKUP(D6,DB!A:G,7,0),"")</f>
        <v>In progress+No BB Design</v>
      </c>
      <c r="K6" s="19" t="s">
        <v>39120</v>
      </c>
      <c r="L6" s="18" t="str">
        <f>IFERROR(VLOOKUP(D6,DB!A:I,9,0),"")</f>
        <v>Latis</v>
      </c>
    </row>
    <row r="7" spans="1:12" ht="31.5" customHeight="1">
      <c r="A7" s="96"/>
      <c r="B7" s="18" t="str">
        <f>IFERROR(VLOOKUP(D7,DB!A:K,11,0),"")</f>
        <v/>
      </c>
      <c r="C7" s="18"/>
      <c r="D7" s="58"/>
      <c r="E7" s="18"/>
      <c r="F7" s="97"/>
      <c r="G7" s="98">
        <f ca="1">IFERROR(NOW()-F7,"-")</f>
        <v>45998.204482754627</v>
      </c>
      <c r="H7" s="97"/>
      <c r="I7" s="18" t="str">
        <f>IFERROR(VLOOKUP(D7,DB!A:F,6,0),"")</f>
        <v/>
      </c>
      <c r="J7" s="18" t="str">
        <f>IFERROR(VLOOKUP(D7,DB!A:G,7,0),"")</f>
        <v/>
      </c>
      <c r="K7" s="19"/>
      <c r="L7" s="18" t="str">
        <f>IFERROR(VLOOKUP(D7,DB!A:I,9,0),"")</f>
        <v/>
      </c>
    </row>
    <row r="8" spans="1:12" ht="31.5" customHeight="1">
      <c r="A8" s="96"/>
      <c r="B8" s="18" t="str">
        <f>IFERROR(VLOOKUP(D8,DB!A:K,11,0),"")</f>
        <v/>
      </c>
      <c r="C8" s="18"/>
      <c r="D8" s="82"/>
      <c r="E8" s="18"/>
      <c r="F8" s="97"/>
      <c r="G8" s="98">
        <f ca="1">IFERROR(NOW()-F8,"-")</f>
        <v>45998.204482754627</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45998.204482754627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45998.204482754627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45998.204482754627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45998.204482754627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45998.204482754627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45998.204482754627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45998.204482754627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45998.204482754627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45998.204482754627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45998.204482754627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45998.204482754627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45998.204482754627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45998.204482754627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45998.204482754627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45998.204482754627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45998.204482754627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45998.204482754627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45998.204482754627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45998.204482754627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45998.204482754627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45998.204482754627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45998.204482754627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45998.204482754627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45998.204482754627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45998.204482754627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45998.204482754627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45998.204482754627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45998.204482754627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45998.204482754627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45998.204482754627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45998.204482754627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45998.204482754627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45998.204482754627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45998.204482754627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45998.204482754627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45998.204482754627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45998.204482754627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45998.204482754627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45998.204482754627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45998.204482754627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45998.204482754627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45998.204482754627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45998.204482754627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45998.204482754627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45998.204482754627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45998.204482754627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45998.204482754627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45998.204482754627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45998.204482754627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45998.204482754627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45998.204482754627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45998.204482754627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45998.204482754627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45998.204482754627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45998.204482754627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45998.204482754627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45998.204482754627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45998.204482754627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45998.204482754627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45998.204482754627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45998.204482754627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45998.204482754627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45998.204482754627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45998.204482754627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45998.204482754627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45998.204482754627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45998.204482754627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45998.204482754627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45998.204482754627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45998.204482754627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45998.204482754627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45998.204482754627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45998.204482754627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45998.204482754627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45998.204482754627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45998.204482754627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45998.204482754627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45998.204482754627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45998.204482754627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45998.204482754627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45998.204482754627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45998.204482754627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45998.204482754627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45998.204482754627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45998.204482754627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45998.204482754627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45998.204482754627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45998.204482754627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45998.204482754627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45998.204482754627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45998.204482754627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45998.204482754627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45998.204482754627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45998.204482754627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45998.204482754627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45998.204482754627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45998.204482754627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45998.204482754627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45998.204482754627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45998.204482754627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45998.204482754627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45998.204482754627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45998.204482754627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45998.204482754627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45998.204482754627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45998.204482754627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45998.204482754627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45998.204482754627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45998.204482754627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45998.204482754627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45998.204482754627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45998.204482754627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45998.204482754627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45998.204482754627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45998.204482754627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45998.204482754627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45998.204482754627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45998.204482754627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45998.204482754627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45998.204482754627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45998.204482754627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45998.204482754627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45998.204482754627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45998.204482754627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45998.204482754627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45998.204482754627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45998.204482754627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45998.204482754627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45998.204482754627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45998.204482754627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45998.204482754627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45998.204482754627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45998.204482754627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45998.204482754627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45998.204482754627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45998.204482754627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45998.204482754627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45998.204482754627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45998.204482754627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45998.204482754627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45998.204482754627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45998.204482754627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45998.204482754627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45998.204482754627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45998.204482754627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45998.204482754627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45998.204482754627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45998.204482754627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45998.204482754627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45998.204482754627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45998.204482754627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45998.204482754627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45998.204482754627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45998.204482754627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45998.204482754627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45998.204482754627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45998.204482754627</v>
      </c>
      <c r="H165" s="97"/>
      <c r="I165" s="18" t="str">
        <f>IFERROR(VLOOKUP(D165,DB!A:F,6,0),"")</f>
        <v/>
      </c>
      <c r="J165" s="18" t="str">
        <f>IFERROR(VLOOKUP(D165,DB!A:G,7,0),"")</f>
        <v/>
      </c>
      <c r="K165" s="19"/>
      <c r="L165" s="18" t="str">
        <f>IFERROR(VLOOKUP(D165,DB!A:I,9,0),"")</f>
        <v/>
      </c>
    </row>
    <row r="166" spans="1:12" ht="31.5" customHeight="1">
      <c r="A166" s="149"/>
      <c r="B166" s="150" t="str">
        <f>IFERROR(VLOOKUP(D166,DB!A:K,11,0),"")</f>
        <v/>
      </c>
      <c r="C166" s="150"/>
      <c r="D166" s="150"/>
      <c r="E166" s="150"/>
      <c r="F166" s="151"/>
      <c r="G166" s="152">
        <f ca="1">IFERROR(NOW()-F166,"-")</f>
        <v>45998.204482754627</v>
      </c>
      <c r="H166" s="151"/>
      <c r="I166" s="150" t="str">
        <f>IFERROR(VLOOKUP(D166,DB!A:F,6,0),"")</f>
        <v/>
      </c>
      <c r="J166" s="150" t="str">
        <f>IFERROR(VLOOKUP(D166,DB!A:G,7,0),"")</f>
        <v/>
      </c>
      <c r="K166" s="153"/>
      <c r="L166" s="150" t="str">
        <f>IFERROR(VLOOKUP(D166,DB!A:I,9,0),"")</f>
        <v/>
      </c>
    </row>
    <row r="167" spans="1:12" ht="31.5" customHeight="1">
      <c r="A167" s="96"/>
      <c r="B167" s="18" t="str">
        <f>IFERROR(VLOOKUP(D167,DB!A:K,11,0),"")</f>
        <v/>
      </c>
      <c r="C167" s="18"/>
      <c r="D167" s="18"/>
      <c r="E167" s="18"/>
      <c r="F167" s="97"/>
      <c r="G167" s="98">
        <f ca="1">IFERROR(NOW()-F167,"-")</f>
        <v>45998.204482754627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45998.204482754627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45998.204482754627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45998.204482754627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45998.204482754627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45998.204482754627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45998.204482754627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45998.204482754627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45998.204482754627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45998.204482754627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45998.204482754627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45998.204482754627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45998.204482754627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45998.204482754627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45998.204482754627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45998.204482754627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45998.204482754627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45998.204482754627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45998.204482754627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45998.204482754627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45998.204482754627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45998.204482754627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45998.204482754627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45998.204482754627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45998.204482754627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45998.204482754627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45998.204482754627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45998.204482754627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45998.204482754627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45998.204482754627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45998.204482754627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45998.204482754627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45998.204482754627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45998.204482754627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45998.204482754627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45998.204482754627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45998.204482754627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45998.204482754627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45998.204482754627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45998.204482754627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45998.204482754627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45998.204482754627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45998.204482754627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45998.204482754627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45998.204482754627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45998.204482754627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45998.204482754627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45998.204482754627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45998.204482754627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45998.204482754627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45998.204482754627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45998.204482754627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45998.204482754627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45998.204482754627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45998.204482754627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45998.204482754627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45998.204482754627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45998.204482754627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45998.204482754627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45998.204482754627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45998.204482754627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45998.204482754627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45998.204482754627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45998.204482754627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45998.204482754627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45998.204482754627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45998.204482754627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45998.204482754627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45998.204482754627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45998.204482754627</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45998.204482754627</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45998.204482754627</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45998.204482754627</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45998.204482754627</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45998.204482754627</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45998.204482754627</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45998.204482754627</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45998.204482754627</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45998.204482754627</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45998.204482754627</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45998.204482754627</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45998.204482754627</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45998.204482754627</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45998.204482754627</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45998.204482754627</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45998.204482754627</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45998.204482754627</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45998.204482754627</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45998.204482754627</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45998.204482754627</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45998.204482754627</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45998.204482754627</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45998.204482754627</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45998.204482754627</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45998.204482754627</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45998.204482754627</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45998.204482754627</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45998.204482754627</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45998.204482754627</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45998.204482754627</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45998.204482754627</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45998.204482754627</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45998.204482754627</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45998.204482754627</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45998.204482754627</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45998.204482754627</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45998.204482754627</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45998.204482754627</v>
      </c>
      <c r="H274" s="97"/>
      <c r="I274" s="18" t="str">
        <f>IFERROR(VLOOKUP(D274,DB!A:F,6,0),"")</f>
        <v/>
      </c>
      <c r="J274" s="18" t="str">
        <f>IFERROR(VLOOKUP(D274,DB!A:G,7,0),"")</f>
        <v/>
      </c>
      <c r="K274" s="19"/>
      <c r="L274" s="18" t="str">
        <f>IFERROR(VLOOKUP(D274,DB!A:I,9,0),"")</f>
        <v/>
      </c>
    </row>
    <row r="275" spans="1:12" ht="31.5" customHeight="1">
      <c r="A275" s="149"/>
      <c r="B275" s="150" t="str">
        <f>IFERROR(VLOOKUP(D275,DB!A:K,11,0),"")</f>
        <v/>
      </c>
      <c r="C275" s="150"/>
      <c r="D275" s="150"/>
      <c r="E275" s="150"/>
      <c r="F275" s="151"/>
      <c r="G275" s="152">
        <f ca="1">IFERROR(NOW()-F275,"-")</f>
        <v>45998.204482754627</v>
      </c>
      <c r="H275" s="151"/>
      <c r="I275" s="150" t="str">
        <f>IFERROR(VLOOKUP(D275,DB!A:F,6,0),"")</f>
        <v/>
      </c>
      <c r="J275" s="150" t="str">
        <f>IFERROR(VLOOKUP(D275,DB!A:G,7,0),"")</f>
        <v/>
      </c>
      <c r="K275" s="153"/>
      <c r="L275" s="150" t="str">
        <f>IFERROR(VLOOKUP(D275,DB!A:I,9,0),"")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5"/>
  <sheetViews>
    <sheetView workbookViewId="0">
      <selection activeCell="I7" sqref="I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 ca="1" si="0">IFERROR(NOW()-F2,"-")</f>
        <v>45998.204482754627</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45998.204482754627</v>
      </c>
      <c r="H3" s="22"/>
      <c r="I3" s="19" t="str">
        <f>IFERROR(VLOOKUP(D3,DB!A:F,6,0),"")</f>
        <v/>
      </c>
      <c r="J3" s="18" t="str">
        <f>IFERROR(VLOOKUP(D3,DB!A:G,7,0),"")</f>
        <v/>
      </c>
      <c r="K3" s="42"/>
      <c r="L3" s="23" t="str">
        <f>IFERROR(VLOOKUP(D3,DB!A:I,9,0),"")</f>
        <v/>
      </c>
    </row>
    <row r="4" spans="1:13" ht="15" customHeight="1">
      <c r="A4" s="19"/>
      <c r="B4" s="58" t="str">
        <f>IFERROR(VLOOKUP(D4,DB!A:K,11,0),"")</f>
        <v/>
      </c>
      <c r="C4" s="18"/>
      <c r="D4" s="158" t="str">
        <f>IFERROR(VLOOKUP(#REF!,DB!#REF!,9,0),"")</f>
        <v/>
      </c>
      <c r="E4" s="18"/>
      <c r="F4" s="20"/>
      <c r="G4" s="21">
        <f t="shared" ca="1" si="0"/>
        <v>45998.204482754627</v>
      </c>
      <c r="H4" s="22"/>
      <c r="I4" s="19" t="str">
        <f>IFERROR(VLOOKUP(D4,DB!A:F,6,0),"")</f>
        <v/>
      </c>
      <c r="J4" s="18" t="str">
        <f>IFERROR(VLOOKUP(D4,DB!A:G,7,0),"")</f>
        <v/>
      </c>
      <c r="K4" s="42"/>
      <c r="L4" s="23" t="str">
        <f>IFERROR(VLOOKUP(D4,DB!A:I,9,0),"")</f>
        <v/>
      </c>
    </row>
    <row r="5" spans="1:13" ht="15" customHeight="1">
      <c r="A5" s="19"/>
      <c r="B5" s="58" t="str">
        <f>IFERROR(VLOOKUP(D5,DB!A:K,11,0),"")</f>
        <v/>
      </c>
      <c r="C5" s="18"/>
      <c r="D5" s="158"/>
      <c r="E5" s="18"/>
      <c r="F5" s="20"/>
      <c r="G5" s="21">
        <f t="shared" ref="G5:G68" ca="1" si="1">IFERROR(NOW()-F5,"-")</f>
        <v>45998.204482754627</v>
      </c>
      <c r="H5" s="22"/>
      <c r="I5" s="19" t="str">
        <f>IFERROR(VLOOKUP(D5,DB!A:F,6,0),"")</f>
        <v/>
      </c>
      <c r="J5" s="18" t="str">
        <f>IFERROR(VLOOKUP(D5,DB!A:G,7,0),"")</f>
        <v/>
      </c>
      <c r="K5" s="42"/>
      <c r="L5" s="23" t="str">
        <f>IFERROR(VLOOKUP(D5,DB!A:I,9,0),"")</f>
        <v/>
      </c>
    </row>
    <row r="6" spans="1:13" ht="15" customHeight="1">
      <c r="A6" s="19"/>
      <c r="B6" s="58" t="str">
        <f>IFERROR(VLOOKUP(D6,DB!A:K,11,0),"")</f>
        <v/>
      </c>
      <c r="C6" s="18"/>
      <c r="D6" s="158"/>
      <c r="E6" s="18"/>
      <c r="F6" s="20"/>
      <c r="G6" s="21">
        <f t="shared" ca="1" si="1"/>
        <v>45998.204482754627</v>
      </c>
      <c r="H6" s="22"/>
      <c r="I6" s="19" t="str">
        <f>IFERROR(VLOOKUP(D6,DB!A:F,6,0),"")</f>
        <v/>
      </c>
      <c r="J6" s="18" t="str">
        <f>IFERROR(VLOOKUP(D6,DB!A:G,7,0),"")</f>
        <v/>
      </c>
      <c r="K6" s="42"/>
      <c r="L6" s="23" t="str">
        <f>IFERROR(VLOOKUP(D6,DB!A:I,9,0),"")</f>
        <v/>
      </c>
    </row>
    <row r="7" spans="1:13" ht="15" customHeight="1">
      <c r="A7" s="19"/>
      <c r="B7" s="58" t="str">
        <f>IFERROR(VLOOKUP(D7,DB!A:K,11,0),"")</f>
        <v/>
      </c>
      <c r="C7" s="18"/>
      <c r="D7" s="158"/>
      <c r="E7" s="18"/>
      <c r="F7" s="20"/>
      <c r="G7" s="21">
        <f t="shared" ca="1" si="1"/>
        <v>45998.204482754627</v>
      </c>
      <c r="H7" s="22"/>
      <c r="I7" s="19" t="str">
        <f>IFERROR(VLOOKUP(D7,DB!A:F,6,0),"")</f>
        <v/>
      </c>
      <c r="J7" s="18" t="str">
        <f>IFERROR(VLOOKUP(D7,DB!A:G,7,0),"")</f>
        <v/>
      </c>
      <c r="K7" s="42"/>
      <c r="L7" s="23" t="str">
        <f>IFERROR(VLOOKUP(D7,DB!A:I,9,0),"")</f>
        <v/>
      </c>
    </row>
    <row r="8" spans="1:13" ht="15" customHeight="1">
      <c r="A8" s="19"/>
      <c r="B8" s="58" t="str">
        <f>IFERROR(VLOOKUP(D8,DB!A:K,11,0),"")</f>
        <v/>
      </c>
      <c r="C8" s="18"/>
      <c r="D8" s="158"/>
      <c r="E8" s="18"/>
      <c r="F8" s="20"/>
      <c r="G8" s="21">
        <f t="shared" ca="1" si="1"/>
        <v>45998.204482754627</v>
      </c>
      <c r="H8" s="22"/>
      <c r="I8" s="19" t="str">
        <f>IFERROR(VLOOKUP(D8,DB!A:F,6,0),"")</f>
        <v/>
      </c>
      <c r="J8" s="18" t="str">
        <f>IFERROR(VLOOKUP(D8,DB!A:G,7,0),"")</f>
        <v/>
      </c>
      <c r="K8" s="42"/>
      <c r="L8" s="23" t="str">
        <f>IFERROR(VLOOKUP(D8,DB!A:I,9,0),"")</f>
        <v/>
      </c>
    </row>
    <row r="9" spans="1:13" ht="15" customHeight="1">
      <c r="A9" s="19"/>
      <c r="B9" s="58" t="str">
        <f>IFERROR(VLOOKUP(D9,DB!A:K,11,0),"")</f>
        <v/>
      </c>
      <c r="C9" s="18"/>
      <c r="D9" s="158"/>
      <c r="E9" s="18"/>
      <c r="F9" s="20"/>
      <c r="G9" s="21">
        <f t="shared" ca="1" si="1"/>
        <v>45998.204482754627</v>
      </c>
      <c r="H9" s="22"/>
      <c r="I9" s="19" t="str">
        <f>IFERROR(VLOOKUP(D9,DB!A:F,6,0),"")</f>
        <v/>
      </c>
      <c r="J9" s="18" t="str">
        <f>IFERROR(VLOOKUP(D9,DB!A:G,7,0),"")</f>
        <v/>
      </c>
      <c r="K9" s="42"/>
      <c r="L9" s="23" t="str">
        <f>IFERROR(VLOOKUP(D9,DB!A:I,9,0),"")</f>
        <v/>
      </c>
    </row>
    <row r="10" spans="1:13" ht="15" customHeight="1">
      <c r="A10" s="19"/>
      <c r="B10" s="58" t="str">
        <f>IFERROR(VLOOKUP(D10,DB!A:K,11,0),"")</f>
        <v/>
      </c>
      <c r="C10" s="18"/>
      <c r="D10" s="157"/>
      <c r="E10" s="18"/>
      <c r="F10" s="20"/>
      <c r="G10" s="21">
        <f t="shared" ca="1" si="1"/>
        <v>45998.204482754627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45998.204482754627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45998.204482754627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45998.204482754627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45998.204482754627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45998.204482754627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45998.204482754627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45998.204482754627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45998.204482754627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45998.204482754627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45998.204482754627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45998.204482754627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45998.204482754627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c r="E23" s="18"/>
      <c r="F23" s="20"/>
      <c r="G23" s="21">
        <f t="shared" ca="1" si="1"/>
        <v>45998.204482754627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45998.204482754627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45998.204482754627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45998.204482754627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45998.204482754627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45998.204482754627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45998.204482754627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45998.204482754627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45998.204482754627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45998.204482754627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45998.204482754627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45998.204482754627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45998.204482754627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45998.204482754627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45998.204482754627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45998.204482754627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45998.204482754627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45998.204482754627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45998.204482754627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45998.204482754627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45998.204482754627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45998.204482754627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45998.204482754627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45998.204482754627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45998.204482754627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45998.204482754627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45998.204482754627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45998.204482754627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45998.204482754627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45998.204482754627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45998.204482754627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45998.204482754627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45998.204482754627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45998.204482754627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45998.204482754627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45998.204482754627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45998.204482754627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45998.204482754627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45998.204482754627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45998.204482754627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45998.204482754627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45998.204482754627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45998.204482754627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45998.204482754627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45998.204482754627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45998.204482754627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ref="G69:G132" ca="1" si="2">IFERROR(NOW()-F69,"-")</f>
        <v>45998.204482754627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45998.204482754627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45998.204482754627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45998.204482754627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45998.204482754627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45998.204482754627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45998.204482754627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45998.204482754627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45998.204482754627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45998.204482754627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45998.204482754627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45998.204482754627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45998.204482754627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45998.204482754627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45998.204482754627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45998.204482754627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45998.204482754627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45998.204482754627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45998.204482754627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45998.204482754627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45998.204482754627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45998.204482754627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45998.204482754627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45998.204482754627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45998.204482754627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45998.204482754627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45998.204482754627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45998.204482754627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45998.204482754627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45998.204482754627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45998.204482754627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45998.204482754627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45998.204482754627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45998.204482754627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45998.204482754627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45998.204482754627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45998.204482754627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45998.204482754627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45998.204482754627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45998.204482754627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45998.204482754627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45998.204482754627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45998.204482754627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45998.204482754627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45998.204482754627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45998.204482754627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45998.204482754627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45998.204482754627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45998.204482754627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45998.204482754627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45998.204482754627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45998.204482754627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45998.204482754627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45998.204482754627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45998.204482754627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45998.204482754627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45998.204482754627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45998.204482754627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45998.204482754627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45998.204482754627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45998.204482754627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45998.204482754627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45998.204482754627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45998.204482754627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ref="G133:G196" ca="1" si="3">IFERROR(NOW()-F133,"-")</f>
        <v>45998.204482754627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45998.204482754627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45998.204482754627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45998.204482754627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45998.204482754627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45998.204482754627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45998.204482754627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45998.204482754627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45998.204482754627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45998.204482754627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45998.204482754627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45998.204482754627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45998.204482754627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45998.204482754627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45998.204482754627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45998.204482754627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45998.204482754627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45998.204482754627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45998.204482754627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45998.204482754627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45998.204482754627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45998.204482754627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45998.204482754627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45998.204482754627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45998.204482754627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45998.204482754627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45998.204482754627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45998.204482754627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45998.204482754627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45998.204482754627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45998.204482754627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45998.204482754627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45998.204482754627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45998.204482754627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45998.204482754627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45998.204482754627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45998.204482754627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45998.204482754627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45998.204482754627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45998.204482754627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45998.204482754627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45998.204482754627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45998.204482754627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45998.204482754627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45998.204482754627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45998.204482754627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45998.204482754627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45998.204482754627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45998.204482754627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45998.204482754627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45998.204482754627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45998.204482754627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45998.204482754627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45998.204482754627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45998.204482754627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45998.204482754627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45998.204482754627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45998.204482754627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45998.204482754627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45998.204482754627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45998.204482754627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45998.204482754627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45998.204482754627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45998.204482754627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ref="G197:G260" ca="1" si="4">IFERROR(NOW()-F197,"-")</f>
        <v>45998.204482754627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45998.204482754627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45998.204482754627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45998.204482754627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45998.204482754627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45998.204482754627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45998.204482754627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45998.204482754627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45998.204482754627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45998.204482754627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45998.204482754627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45998.204482754627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45998.204482754627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45998.204482754627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45998.204482754627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45998.204482754627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45998.204482754627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45998.204482754627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45998.204482754627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45998.204482754627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45998.204482754627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45998.204482754627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45998.204482754627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45998.204482754627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45998.204482754627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45998.204482754627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45998.204482754627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45998.204482754627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45998.204482754627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45998.204482754627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45998.204482754627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45998.204482754627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45998.204482754627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45998.204482754627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45998.204482754627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45998.204482754627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45998.204482754627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45998.204482754627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45998.204482754627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45998.204482754627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45998.204482754627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45998.204482754627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45998.204482754627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45998.204482754627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45998.204482754627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45998.204482754627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45998.204482754627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45998.204482754627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45998.204482754627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45998.204482754627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45998.204482754627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45998.204482754627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45998.204482754627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45998.204482754627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45998.204482754627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45998.204482754627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45998.204482754627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45998.204482754627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45998.204482754627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45998.204482754627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45998.204482754627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45998.204482754627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45998.204482754627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45998.204482754627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ref="G261:G324" ca="1" si="5">IFERROR(NOW()-F261,"-")</f>
        <v>45998.204482754627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45998.204482754627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45998.204482754627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45998.204482754627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45998.204482754627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45998.204482754627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45998.204482754627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45998.204482754627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45998.204482754627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45998.204482754627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45998.204482754627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45998.204482754627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45998.204482754627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45998.204482754627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45998.204482754627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45998.204482754627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45998.204482754627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45998.204482754627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45998.204482754627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45998.204482754627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45998.204482754627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45998.204482754627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45998.204482754627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45998.204482754627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45998.204482754627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45998.204482754627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45998.204482754627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45998.204482754627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45998.204482754627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45998.204482754627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45998.204482754627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45998.204482754627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45998.204482754627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45998.204482754627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45998.204482754627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45998.204482754627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45998.204482754627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45998.204482754627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45998.204482754627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45998.204482754627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45998.204482754627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45998.204482754627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45998.204482754627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45998.204482754627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45998.204482754627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45998.204482754627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45998.204482754627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45998.204482754627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45998.204482754627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45998.204482754627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45998.204482754627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45998.204482754627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45998.204482754627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45998.204482754627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45998.204482754627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45998.204482754627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45998.204482754627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45998.204482754627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45998.204482754627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45998.204482754627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45998.204482754627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45998.204482754627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45998.204482754627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45998.204482754627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ref="G325:G388" ca="1" si="6">IFERROR(NOW()-F325,"-")</f>
        <v>45998.204482754627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45998.204482754627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45998.204482754627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45998.204482754627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45998.204482754627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45998.204482754627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45998.204482754627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45998.204482754627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45998.204482754627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45998.204482754627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45998.204482754627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45998.204482754627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45998.204482754627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45998.204482754627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45998.204482754627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45998.204482754627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45998.204482754627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45998.204482754627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45998.204482754627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45998.204482754627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45998.204482754627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45998.204482754627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45998.204482754627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45998.204482754627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45998.204482754627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45998.204482754627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45998.204482754627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45998.204482754627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45998.204482754627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45998.204482754627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45998.204482754627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45998.204482754627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45998.204482754627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45998.204482754627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45998.204482754627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45998.204482754627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45998.204482754627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45998.204482754627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45998.204482754627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45998.204482754627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45998.204482754627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45998.204482754627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45998.204482754627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45998.204482754627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45998.204482754627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45998.204482754627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45998.204482754627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45998.204482754627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45998.204482754627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45998.204482754627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45998.204482754627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45998.204482754627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45998.204482754627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45998.204482754627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45998.204482754627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45998.204482754627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45998.204482754627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45998.204482754627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45998.204482754627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45998.204482754627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45998.204482754627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45998.204482754627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45998.204482754627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45998.204482754627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ref="G389:G452" ca="1" si="7">IFERROR(NOW()-F389,"-")</f>
        <v>45998.204482754627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45998.204482754627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45998.204482754627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45998.204482754627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45998.204482754627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45998.204482754627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45998.204482754627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45998.204482754627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45998.204482754627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45998.204482754627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45998.204482754627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45998.204482754627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45998.204482754627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45998.204482754627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45998.204482754627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45998.204482754627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45998.204482754627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45998.204482754627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45998.204482754627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45998.204482754627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45998.204482754627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45998.204482754627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45998.204482754627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45998.204482754627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45998.204482754627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45998.204482754627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45998.204482754627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45998.204482754627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45998.204482754627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45998.204482754627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45998.204482754627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45998.204482754627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45998.204482754627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45998.204482754627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45998.204482754627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45998.204482754627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45998.204482754627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45998.204482754627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45998.204482754627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45998.204482754627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45998.204482754627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45998.204482754627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45998.204482754627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45998.204482754627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45998.204482754627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45998.204482754627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45998.204482754627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45998.204482754627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45998.204482754627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45998.204482754627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45998.204482754627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45998.204482754627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45998.204482754627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45998.204482754627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45998.204482754627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45998.204482754627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45998.204482754627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45998.204482754627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45998.204482754627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45998.204482754627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45998.204482754627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45998.204482754627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45998.204482754627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45998.204482754627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ref="G453:G516" ca="1" si="8">IFERROR(NOW()-F453,"-")</f>
        <v>45998.204482754627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45998.204482754627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45998.204482754627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45998.204482754627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45998.204482754627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45998.204482754627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45998.204482754627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45998.204482754627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45998.204482754627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45998.204482754627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45998.204482754627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45998.204482754627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45998.204482754627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45998.204482754627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45998.204482754627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45998.204482754627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45998.204482754627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45998.204482754627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45998.204482754627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45998.204482754627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45998.204482754627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45998.204482754627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45998.204482754627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45998.204482754627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45998.204482754627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45998.204482754627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45998.204482754627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45998.204482754627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45998.204482754627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45998.204482754627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45998.204482754627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45998.204482754627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45998.204482754627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45998.204482754627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45998.204482754627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45998.204482754627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45998.204482754627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45998.204482754627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45998.204482754627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45998.204482754627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45998.204482754627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45998.204482754627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45998.204482754627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45998.204482754627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45998.204482754627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45998.204482754627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45998.204482754627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45998.204482754627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45998.204482754627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45998.204482754627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45998.204482754627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45998.204482754627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45998.204482754627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45998.204482754627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45998.204482754627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45998.204482754627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45998.204482754627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45998.204482754627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45998.204482754627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45998.204482754627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45998.204482754627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45998.204482754627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45998.204482754627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45998.204482754627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ref="G517:G580" ca="1" si="9">IFERROR(NOW()-F517,"-")</f>
        <v>45998.204482754627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45998.204482754627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45998.204482754627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45998.204482754627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45998.204482754627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45998.204482754627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45998.204482754627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45998.204482754627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45998.204482754627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45998.204482754627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45998.204482754627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45998.204482754627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45998.204482754627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45998.204482754627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45998.204482754627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45998.204482754627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45998.204482754627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45998.204482754627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45998.204482754627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45998.204482754627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45998.204482754627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45998.204482754627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45998.204482754627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45998.204482754627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45998.204482754627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45998.204482754627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45998.204482754627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45998.204482754627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45998.204482754627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45998.204482754627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45998.204482754627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45998.204482754627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45998.204482754627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45998.204482754627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45998.204482754627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45998.204482754627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45998.204482754627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45998.204482754627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45998.204482754627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45998.204482754627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45998.204482754627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45998.204482754627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45998.204482754627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45998.204482754627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45998.204482754627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45998.204482754627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45998.204482754627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45998.204482754627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45998.204482754627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45998.204482754627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45998.204482754627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45998.204482754627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45998.204482754627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45998.204482754627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45998.204482754627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45998.204482754627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45998.204482754627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45998.204482754627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45998.204482754627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45998.204482754627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45998.204482754627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45998.204482754627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45998.204482754627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45998.204482754627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ref="G581:G644" ca="1" si="10">IFERROR(NOW()-F581,"-")</f>
        <v>45998.204482754627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45998.204482754627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45998.204482754627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45998.204482754627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45998.204482754627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45998.204482754627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45998.204482754627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45998.204482754627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45998.204482754627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45998.204482754627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45998.204482754627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45998.204482754627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45998.204482754627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45998.204482754627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45998.204482754627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45998.204482754627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45998.204482754627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45998.204482754627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45998.204482754627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45998.204482754627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45998.204482754627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45998.204482754627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45998.204482754627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45998.204482754627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45998.204482754627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45998.204482754627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45998.204482754627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45998.204482754627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45998.204482754627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45998.204482754627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45998.204482754627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45998.204482754627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45998.204482754627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45998.204482754627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45998.204482754627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45998.204482754627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45998.204482754627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45998.204482754627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45998.204482754627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45998.204482754627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45998.204482754627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45998.204482754627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45998.204482754627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45998.204482754627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45998.204482754627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45998.204482754627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45998.204482754627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45998.204482754627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45998.204482754627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45998.204482754627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45998.204482754627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45998.204482754627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45998.204482754627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45998.204482754627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45998.204482754627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45998.204482754627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45998.204482754627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45998.204482754627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45998.204482754627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45998.204482754627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45998.204482754627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45998.204482754627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45998.204482754627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45998.204482754627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ref="G645:G708" ca="1" si="11">IFERROR(NOW()-F645,"-")</f>
        <v>45998.204482754627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45998.204482754627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45998.204482754627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45998.204482754627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45998.204482754627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45998.204482754627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45998.204482754627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45998.204482754627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45998.204482754627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45998.204482754627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45998.204482754627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45998.204482754627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45998.204482754627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45998.204482754627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45998.204482754627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45998.204482754627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45998.204482754627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45998.204482754627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45998.204482754627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45998.204482754627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45998.204482754627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45998.204482754627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45998.204482754627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45998.204482754627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45998.204482754627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45998.204482754627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45998.204482754627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45998.204482754627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45998.204482754627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45998.204482754627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45998.204482754627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45998.204482754627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45998.204482754627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45998.204482754627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45998.204482754627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45998.204482754627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45998.204482754627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45998.204482754627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45998.204482754627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45998.204482754627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45998.204482754627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45998.204482754627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45998.204482754627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45998.204482754627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45998.204482754627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45998.204482754627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45998.204482754627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45998.204482754627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45998.204482754627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45998.204482754627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45998.204482754627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45998.204482754627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45998.204482754627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45998.204482754627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45998.204482754627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45998.204482754627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45998.204482754627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45998.204482754627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45998.204482754627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45998.204482754627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45998.204482754627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45998.204482754627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45998.204482754627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45998.204482754627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ref="G709:G772" ca="1" si="12">IFERROR(NOW()-F709,"-")</f>
        <v>45998.204482754627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45998.204482754627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45998.204482754627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45998.204482754627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45998.204482754627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45998.204482754627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45998.204482754627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45998.204482754627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45998.204482754627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45998.204482754627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45998.204482754627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45998.204482754627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45998.204482754627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45998.204482754627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45998.204482754627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45998.204482754627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45998.204482754627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45998.204482754627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45998.204482754627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45998.204482754627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45998.204482754627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45998.204482754627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45998.204482754627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45998.204482754627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45998.204482754627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45998.204482754627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45998.204482754627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45998.204482754627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45998.204482754627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45998.204482754627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45998.204482754627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45998.204482754627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45998.204482754627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45998.204482754627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45998.204482754627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45998.204482754627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45998.204482754627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45998.204482754627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45998.204482754627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45998.204482754627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45998.204482754627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45998.204482754627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45998.204482754627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45998.204482754627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45998.204482754627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45998.204482754627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45998.204482754627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45998.204482754627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45998.204482754627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45998.204482754627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45998.204482754627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45998.204482754627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45998.204482754627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45998.204482754627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45998.204482754627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45998.204482754627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45998.204482754627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45998.204482754627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45998.204482754627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45998.204482754627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45998.204482754627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45998.204482754627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45998.204482754627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45998.204482754627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ref="G773:G836" ca="1" si="13">IFERROR(NOW()-F773,"-")</f>
        <v>45998.204482754627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45998.204482754627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45998.204482754627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45998.204482754627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45998.204482754627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45998.204482754627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45998.204482754627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45998.204482754627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45998.204482754627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45998.204482754627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45998.204482754627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45998.204482754627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45998.204482754627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45998.204482754627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45998.204482754627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45998.204482754627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45998.204482754627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45998.204482754627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45998.204482754627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45998.204482754627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45998.204482754627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45998.204482754627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45998.204482754627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45998.204482754627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45998.204482754627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45998.204482754627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45998.204482754627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45998.204482754627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45998.204482754627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45998.204482754627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45998.204482754627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45998.204482754627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45998.204482754627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45998.204482754627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45998.204482754627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45998.204482754627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45998.204482754627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45998.204482754627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45998.204482754627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45998.204482754627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45998.204482754627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45998.204482754627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45998.204482754627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45998.204482754627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45998.204482754627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45998.204482754627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45998.204482754627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45998.204482754627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45998.204482754627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45998.204482754627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45998.204482754627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45998.204482754627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45998.204482754627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45998.204482754627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45998.204482754627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45998.204482754627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45998.204482754627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45998.204482754627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45998.204482754627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45998.204482754627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45998.204482754627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45998.204482754627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45998.204482754627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45998.204482754627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ref="G837:G900" ca="1" si="14">IFERROR(NOW()-F837,"-")</f>
        <v>45998.204482754627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45998.204482754627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45998.204482754627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45998.204482754627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45998.204482754627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45998.204482754627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45998.204482754627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45998.204482754627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45998.204482754627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45998.204482754627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45998.204482754627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45998.204482754627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45998.204482754627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45998.204482754627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45998.204482754627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45998.204482754627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45998.204482754627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45998.204482754627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45998.204482754627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45998.204482754627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45998.204482754627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45998.204482754627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45998.204482754627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45998.204482754627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45998.204482754627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45998.204482754627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45998.204482754627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45998.204482754627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45998.204482754627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45998.204482754627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45998.204482754627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45998.204482754627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45998.204482754627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45998.204482754627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45998.204482754627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45998.204482754627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45998.204482754627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45998.204482754627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45998.204482754627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45998.204482754627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45998.204482754627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45998.204482754627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45998.204482754627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45998.204482754627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45998.204482754627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45998.204482754627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45998.204482754627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45998.204482754627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45998.204482754627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45998.204482754627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45998.204482754627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45998.204482754627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45998.204482754627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45998.204482754627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45998.204482754627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45998.204482754627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45998.204482754627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45998.204482754627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45998.204482754627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45998.204482754627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45998.204482754627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45998.204482754627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45998.204482754627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45998.204482754627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ref="G901:G915" ca="1" si="15">IFERROR(NOW()-F901,"-")</f>
        <v>45998.204482754627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45998.204482754627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45998.204482754627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45998.204482754627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45998.204482754627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45998.204482754627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45998.204482754627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45998.204482754627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45998.204482754627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45998.204482754627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45998.204482754627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45998.204482754627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45998.204482754627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45998.204482754627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45998.204482754627</v>
      </c>
      <c r="H915" s="22"/>
      <c r="I915" s="19" t="str">
        <f>IFERROR(VLOOKUP(D915,DB!A:F,6,0),"")</f>
        <v/>
      </c>
      <c r="J915" s="18" t="str">
        <f>IFERROR(VLOOKUP(D915,DB!A:G,7,0),"")</f>
        <v/>
      </c>
      <c r="K915" s="42"/>
      <c r="L915" s="23" t="str">
        <f>IFERROR(VLOOKUP(D915,DB!A:I,9,0),"")</f>
        <v/>
      </c>
    </row>
  </sheetData>
  <dataValidations count="2">
    <dataValidation allowBlank="1" showInputMessage="1" showErrorMessage="1" sqref="E1" xr:uid="{5914219A-CB83-432D-936A-CC0CB6F3982A}"/>
    <dataValidation type="list" allowBlank="1" showInputMessage="1" showErrorMessage="1" sqref="E2:E9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6"/>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294.72376516203076</v>
      </c>
      <c r="H2" s="91">
        <v>45703.474768518521</v>
      </c>
      <c r="I2" s="91" t="str">
        <f>IFERROR(VLOOKUP(D2,DB!A:F,6,0),"")</f>
        <v>SCECO</v>
      </c>
      <c r="J2" s="91" t="str">
        <f>IFERROR(VLOOKUP(D2,DB!A:G,7,0),"")</f>
        <v>Dead</v>
      </c>
      <c r="K2" s="93" t="s">
        <v>39122</v>
      </c>
      <c r="L2" s="87" t="str">
        <f>IFERROR(VLOOKUP(D2,DB!A:I,9,0),"")</f>
        <v>Latis</v>
      </c>
    </row>
    <row r="3" spans="1:16" ht="33.75" customHeight="1">
      <c r="A3" s="107" t="s">
        <v>39123</v>
      </c>
      <c r="B3" s="107" t="str">
        <f>IFERROR(VLOOKUP(D3,DB!A:K,11,0),"")</f>
        <v>R4</v>
      </c>
      <c r="C3" s="89">
        <v>2</v>
      </c>
      <c r="D3" s="87" t="s">
        <v>32840</v>
      </c>
      <c r="E3" s="90" t="s">
        <v>39106</v>
      </c>
      <c r="F3" s="91">
        <v>45997.492002314815</v>
      </c>
      <c r="G3" s="92">
        <f t="shared" ref="G3:G56" ca="1" si="0">IFERROR(NOW()-F3,"")</f>
        <v>0.71248043981177034</v>
      </c>
      <c r="H3" s="91">
        <v>45997.474282407406</v>
      </c>
      <c r="I3" s="107" t="str">
        <f>IFERROR(VLOOKUP(D3,DB!A:F,6,0),"")</f>
        <v>SCECO</v>
      </c>
      <c r="J3" s="107" t="str">
        <f>IFERROR(VLOOKUP(D3,DB!A:G,7,0),"")</f>
        <v>Dead</v>
      </c>
      <c r="K3" s="93" t="s">
        <v>39124</v>
      </c>
      <c r="L3" s="87" t="str">
        <f>IFERROR(VLOOKUP(D3,DB!A:I,9,0),"")</f>
        <v>Latis</v>
      </c>
    </row>
    <row r="4" spans="1:16" ht="15" customHeight="1">
      <c r="A4" s="107" t="s">
        <v>39125</v>
      </c>
      <c r="B4" s="107" t="str">
        <f>IFERROR(VLOOKUP(D4,DB!A:K,11,0),"")</f>
        <v>R4</v>
      </c>
      <c r="C4" s="89">
        <v>2</v>
      </c>
      <c r="D4" s="87" t="s">
        <v>30656</v>
      </c>
      <c r="E4" s="90" t="s">
        <v>39109</v>
      </c>
      <c r="F4" s="91">
        <v>45997.533333333333</v>
      </c>
      <c r="G4" s="92">
        <f t="shared" ca="1" si="0"/>
        <v>0.67114942129410338</v>
      </c>
      <c r="H4" s="91">
        <v>45997.522280092591</v>
      </c>
      <c r="I4" s="107" t="str">
        <f>IFERROR(VLOOKUP(D4,DB!A:F,6,0),"")</f>
        <v>Generator-SG</v>
      </c>
      <c r="J4" s="107" t="str">
        <f>IFERROR(VLOOKUP(D4,DB!A:G,7,0),"")</f>
        <v>Good</v>
      </c>
      <c r="K4" s="93" t="s">
        <v>39126</v>
      </c>
      <c r="L4" s="87" t="str">
        <f>IFERROR(VLOOKUP(D4,DB!A:I,9,0),"")</f>
        <v>Latis</v>
      </c>
    </row>
    <row r="5" spans="1:16" ht="15" customHeight="1">
      <c r="A5" s="107"/>
      <c r="B5" s="107" t="str">
        <f>IFERROR(VLOOKUP(D5,DB!A:K,11,0),"")</f>
        <v/>
      </c>
      <c r="C5" s="89"/>
      <c r="D5" s="87"/>
      <c r="E5" s="90"/>
      <c r="F5" s="91"/>
      <c r="G5" s="92">
        <f t="shared" ca="1" si="0"/>
        <v>45998.204482754627</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45998.204482754627</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45998.204482754627</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45998.204482754627</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45998.204482754627</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45998.204482754627</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45998.204482754627</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45998.204482754627</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45998.204482754627</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45998.204482754627</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45998.204482754627</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45998.204482754627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45998.204482754627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45998.204482754627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45998.204482754627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45998.204482754627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45998.204482754627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45998.204482754627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45998.204482754627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45998.204482754627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45998.204482754627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45998.204482754627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45998.204482754627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45998.204482754627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45998.204482754627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45998.204482754627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45998.204482754627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45998.204482754627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45998.204482754627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45998.204482754627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45998.204482754627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45998.204482754627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45998.204482754627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45998.204482754627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45998.204482754627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45998.204482754627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45998.204482754627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45998.204482754627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45998.204482754627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45998.204482754627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45998.204482754627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45998.204482754627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45998.204482754627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45998.204482754627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45998.204482754627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45998.204482754627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45998.204482754627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45998.204482754627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45998.204482754627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45998.204482754627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45998.204482754627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45998.204482754627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ref="G57:G120" ca="1" si="1">IFERROR(NOW()-F57,"")</f>
        <v>45998.204482754627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45998.204482754627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45998.204482754627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45998.204482754627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45998.204482754627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45998.204482754627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45998.204482754627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45998.204482754627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45998.204482754627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45998.204482754627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45998.204482754627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45998.204482754627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45998.204482754627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45998.204482754627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45998.204482754627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45998.204482754627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45998.204482754627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45998.204482754627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45998.204482754627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45998.204482754627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45998.204482754627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45998.204482754627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45998.204482754627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45998.204482754627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45998.204482754627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45998.204482754627</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45998.204482754627</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45998.204482754627</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45998.204482754627</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45998.204482754627</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45998.204482754627</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45998.204482754627</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45998.204482754627</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45998.204482754627</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45998.204482754627</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45998.204482754627</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45998.204482754627</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45998.204482754627</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45998.204482754627</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45998.204482754627</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45998.204482754627</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45998.204482754627</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45998.204482754627</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45998.204482754627</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45998.204482754627</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45998.204482754627</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45998.204482754627</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45998.204482754627</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45998.204482754627</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45998.204482754627</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45998.204482754627</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45998.204482754627</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45998.204482754627</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45998.204482754627</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45998.204482754627</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45998.204482754627</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45998.204482754627</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45998.204482754627</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45998.204482754627</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45998.204482754627</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45998.204482754627</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45998.204482754627</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45998.204482754627</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45998.204482754627</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ref="G121:G166" ca="1" si="2">IFERROR(NOW()-F121,"")</f>
        <v>45998.204482754627</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45998.204482754627</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45998.204482754627</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45998.204482754627</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45998.204482754627</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45998.204482754627</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45998.204482754627</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45998.204482754627</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45998.204482754627</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45998.204482754627</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45998.204482754627</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45998.204482754627</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45998.204482754627</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45998.204482754627</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45998.204482754627</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45998.204482754627</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45998.204482754627</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45998.204482754627</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45998.204482754627</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45998.204482754627</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45998.204482754627</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45998.204482754627</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45998.204482754627</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45998.204482754627</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45998.204482754627</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45998.204482754627</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45998.204482754627</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45998.204482754627</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45998.204482754627</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45998.204482754627</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45998.204482754627</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45998.204482754627</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45998.204482754627</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45998.204482754627</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45998.204482754627</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45998.204482754627</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45998.204482754627</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45998.204482754627</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45998.204482754627</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45998.204482754627</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45998.204482754627</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45998.204482754627</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45998.204482754627</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45998.204482754627</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45998.204482754627</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45998.204482754627</v>
      </c>
      <c r="H166" s="91"/>
      <c r="I166" s="107" t="str">
        <f>IFERROR(VLOOKUP(D166,DB!A:F,6,0),"")</f>
        <v/>
      </c>
      <c r="J166" s="107" t="str">
        <f>IFERROR(VLOOKUP(D166,DB!A:G,7,0),"")</f>
        <v/>
      </c>
      <c r="K166" s="93"/>
      <c r="L166" s="87" t="str">
        <f>IFERROR(VLOOKUP(D166,DB!A:I,9,0),"")</f>
        <v/>
      </c>
    </row>
  </sheetData>
  <dataValidations count="2">
    <dataValidation allowBlank="1" showInputMessage="1" showErrorMessage="1" sqref="E1" xr:uid="{A4F81451-56CC-4543-9497-104C4E44EE4B}"/>
    <dataValidation type="list" allowBlank="1" showInputMessage="1" showErrorMessage="1" sqref="E2:E1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workbookViewId="0">
      <selection activeCell="F16" sqref="F16"/>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39127</v>
      </c>
      <c r="B2" s="37" t="str">
        <f>IFERROR(VLOOKUP(D2,DB!A:K,11,0),"")</f>
        <v>R5</v>
      </c>
      <c r="C2" s="37">
        <v>3</v>
      </c>
      <c r="D2" s="100" t="s">
        <v>36085</v>
      </c>
      <c r="E2" s="37" t="s">
        <v>39106</v>
      </c>
      <c r="F2" s="38">
        <v>45891.832060185188</v>
      </c>
      <c r="G2" s="102">
        <f ca="1">IFERROR(NOW()-F2,"")</f>
        <v>106.37242256943864</v>
      </c>
      <c r="H2" s="38">
        <v>45891.790393518517</v>
      </c>
      <c r="I2" s="37" t="str">
        <f>IFERROR(VLOOKUP(D2,DB!A:F,6,0),"")</f>
        <v>Generator-SG</v>
      </c>
      <c r="J2" s="37" t="str">
        <f>IFERROR(VLOOKUP(D2,DB!A:G,7,0),"")</f>
        <v>Vandalized</v>
      </c>
      <c r="K2" s="37" t="s">
        <v>39128</v>
      </c>
      <c r="L2" s="37" t="str">
        <f>IFERROR(VLOOKUP(D2,DB!A:I,9,0),"")</f>
        <v>Latis</v>
      </c>
      <c r="M2" s="99"/>
    </row>
    <row r="3" spans="1:13" s="39" customFormat="1" ht="30.75">
      <c r="A3" s="37" t="s">
        <v>39129</v>
      </c>
      <c r="B3" s="37" t="str">
        <f>IFERROR(VLOOKUP(D3,DB!A:K,11,0),"")</f>
        <v>R5</v>
      </c>
      <c r="C3" s="37">
        <v>1</v>
      </c>
      <c r="D3" s="37" t="s">
        <v>33407</v>
      </c>
      <c r="E3" s="37" t="s">
        <v>39109</v>
      </c>
      <c r="F3" s="38">
        <v>45926.188877314817</v>
      </c>
      <c r="G3" s="102">
        <f t="shared" ref="G3" ca="1" si="0">IFERROR(NOW()-F3,"")</f>
        <v>72.015605439810315</v>
      </c>
      <c r="H3" s="38">
        <v>45926.158159722225</v>
      </c>
      <c r="I3" s="37" t="str">
        <f>IFERROR(VLOOKUP(D3,DB!A:F,6,0),"")</f>
        <v>SCECO</v>
      </c>
      <c r="J3" s="37" t="str">
        <f>IFERROR(VLOOKUP(D3,DB!A:G,7,0),"")</f>
        <v>Good</v>
      </c>
      <c r="K3" s="37" t="s">
        <v>39130</v>
      </c>
      <c r="L3" s="37" t="str">
        <f>IFERROR(VLOOKUP(D3,DB!A:I,9,0),"")</f>
        <v>Latis</v>
      </c>
      <c r="M3" s="99"/>
    </row>
    <row r="4" spans="1:13" s="39" customFormat="1" ht="45.75" customHeight="1">
      <c r="A4" s="103" t="s">
        <v>39131</v>
      </c>
      <c r="B4" s="103" t="str">
        <f>IFERROR(VLOOKUP(D4,DB!A:K,11,0),"")</f>
        <v>R5</v>
      </c>
      <c r="C4" s="103">
        <v>1</v>
      </c>
      <c r="D4" s="103" t="s">
        <v>34832</v>
      </c>
      <c r="E4" s="103" t="s">
        <v>39109</v>
      </c>
      <c r="F4" s="104">
        <v>45948.661111111112</v>
      </c>
      <c r="G4" s="105">
        <f t="shared" ref="G4" ca="1" si="1">IFERROR(NOW()-F4,"")</f>
        <v>49.543371643514547</v>
      </c>
      <c r="H4" s="104">
        <v>45948.661111111112</v>
      </c>
      <c r="I4" s="103" t="str">
        <f>IFERROR(VLOOKUP(D4,DB!A:F,6,0),"")</f>
        <v>SCECO</v>
      </c>
      <c r="J4" s="103" t="str">
        <f>IFERROR(VLOOKUP(D4,DB!A:G,7,0),"")</f>
        <v>Dead</v>
      </c>
      <c r="K4" s="103" t="s">
        <v>39132</v>
      </c>
      <c r="L4" s="103" t="str">
        <f>IFERROR(VLOOKUP(D4,DB!A:I,9,0),"")</f>
        <v>Latis</v>
      </c>
    </row>
    <row r="5" spans="1:13" s="39" customFormat="1" ht="30.75">
      <c r="A5" s="103" t="s">
        <v>39133</v>
      </c>
      <c r="B5" s="103" t="str">
        <f>IFERROR(VLOOKUP(D5,DB!A:K,11,0),"")</f>
        <v>R5</v>
      </c>
      <c r="C5" s="103">
        <v>1</v>
      </c>
      <c r="D5" s="103" t="s">
        <v>36592</v>
      </c>
      <c r="E5" s="103" t="s">
        <v>39106</v>
      </c>
      <c r="F5" s="104">
        <v>45981.373298611114</v>
      </c>
      <c r="G5" s="105">
        <f ca="1">IFERROR(NOW()-F5,"")</f>
        <v>16.831184143513383</v>
      </c>
      <c r="H5" s="132">
        <v>45981.360798611109</v>
      </c>
      <c r="I5" s="103" t="str">
        <f>IFERROR(VLOOKUP(D5,DB!A:F,6,0),"")</f>
        <v>SCECO</v>
      </c>
      <c r="J5" s="103" t="str">
        <f>IFERROR(VLOOKUP(D5,DB!A:G,7,0),"")</f>
        <v>Dead</v>
      </c>
      <c r="K5" s="103" t="s">
        <v>39134</v>
      </c>
      <c r="L5" s="103" t="str">
        <f>IFERROR(VLOOKUP(D5,DB!A:I,9,0),"")</f>
        <v>Latis</v>
      </c>
    </row>
    <row r="6" spans="1:13">
      <c r="A6" s="37" t="s">
        <v>39135</v>
      </c>
      <c r="B6" s="37" t="str">
        <f>IFERROR(VLOOKUP(D6,DB!A:K,11,0),"")</f>
        <v>R5</v>
      </c>
      <c r="C6" s="37">
        <v>1</v>
      </c>
      <c r="D6" s="37" t="s">
        <v>37850</v>
      </c>
      <c r="E6" s="37" t="s">
        <v>39106</v>
      </c>
      <c r="F6" s="38">
        <v>45997.107488425929</v>
      </c>
      <c r="G6" s="131">
        <f t="shared" ref="G6" ca="1" si="2">IFERROR(NOW()-F6,"")</f>
        <v>1.0969943286982016</v>
      </c>
      <c r="H6" s="38">
        <v>45997.093599537038</v>
      </c>
      <c r="I6" s="37" t="str">
        <f>IFERROR(VLOOKUP(D6,DB!A:F,6,0),"")</f>
        <v>SCECO</v>
      </c>
      <c r="J6" s="37" t="str">
        <f>IFERROR(VLOOKUP(D6,DB!A:G,7,0),"")</f>
        <v>In progress</v>
      </c>
      <c r="K6" s="37" t="s">
        <v>39136</v>
      </c>
      <c r="L6" s="37" t="str">
        <f>IFERROR(VLOOKUP(D6,DB!A:I,9,0),"")</f>
        <v>Latis</v>
      </c>
    </row>
    <row r="7" spans="1:13">
      <c r="A7" s="37"/>
      <c r="B7" s="159" t="str">
        <f>IFERROR(VLOOKUP(D7,DB!A:K,11,0),"")</f>
        <v/>
      </c>
      <c r="C7" s="37"/>
      <c r="D7" s="37"/>
      <c r="E7" s="37"/>
      <c r="F7" s="38"/>
      <c r="G7" s="131">
        <f ca="1">IFERROR(NOW()-F7,"")</f>
        <v>45998.204482754627</v>
      </c>
      <c r="H7" s="38"/>
      <c r="I7" s="159" t="str">
        <f>IFERROR(VLOOKUP(D7,DB!A:F,6,0),"")</f>
        <v/>
      </c>
      <c r="J7" s="159" t="str">
        <f>IFERROR(VLOOKUP(D7,DB!A:G,7,0),"")</f>
        <v/>
      </c>
      <c r="K7" s="37"/>
      <c r="L7" s="159" t="str">
        <f>IFERROR(VLOOKUP(D7,DB!A:I,9,0),"")</f>
        <v/>
      </c>
    </row>
    <row r="8" spans="1:13">
      <c r="A8" s="37"/>
      <c r="B8" s="37" t="str">
        <f>IFERROR(VLOOKUP(D8,DB!A:K,11,0),"")</f>
        <v/>
      </c>
      <c r="C8" s="37"/>
      <c r="D8" s="37"/>
      <c r="E8" s="37"/>
      <c r="F8" s="38"/>
      <c r="G8" s="131">
        <f t="shared" ref="G8:G32" ca="1" si="3">IFERROR(NOW()-F8,"")</f>
        <v>45998.204482754627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45998.204482754627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45998.204482754627</v>
      </c>
      <c r="H10" s="38"/>
      <c r="I10" s="37" t="str">
        <f>IFERROR(VLOOKUP(D10,DB!A:F,6,0),"")</f>
        <v/>
      </c>
      <c r="J10" s="37" t="str">
        <f>IFERROR(VLOOKUP(D10,DB!A:G,7,0),"")</f>
        <v/>
      </c>
      <c r="K10" s="37"/>
      <c r="L10" s="37" t="str">
        <f>IFERROR(VLOOKUP(D10,DB!A:I,9,0),"")</f>
        <v/>
      </c>
    </row>
    <row r="11" spans="1:13">
      <c r="A11" s="37"/>
      <c r="B11" s="37" t="str">
        <f>IFERROR(VLOOKUP(D11,DB!A:K,11,0),"")</f>
        <v/>
      </c>
      <c r="C11" s="37"/>
      <c r="D11" s="156"/>
      <c r="E11" s="37"/>
      <c r="F11" s="38"/>
      <c r="G11" s="131">
        <f t="shared" ca="1" si="3"/>
        <v>45998.204482754627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45998.204482754627</v>
      </c>
      <c r="H12" s="38"/>
      <c r="I12" s="37" t="str">
        <f>IFERROR(VLOOKUP(D12,DB!A:F,6,0),"")</f>
        <v/>
      </c>
      <c r="J12" s="37" t="str">
        <f>IFERROR(VLOOKUP(D12,DB!A:G,7,0),"")</f>
        <v/>
      </c>
      <c r="K12" s="37"/>
      <c r="L12" s="37" t="str">
        <f>IFERROR(VLOOKUP(D12,DB!A:I,9,0),"")</f>
        <v/>
      </c>
    </row>
    <row r="13" spans="1:13">
      <c r="A13" s="37"/>
      <c r="B13" s="37" t="str">
        <f>IFERROR(VLOOKUP(D13,DB!A:K,11,0),"")</f>
        <v/>
      </c>
      <c r="C13" s="37"/>
      <c r="D13" s="156"/>
      <c r="E13" s="37"/>
      <c r="F13" s="38"/>
      <c r="G13" s="131">
        <f t="shared" ca="1" si="3"/>
        <v>45998.204482754627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45998.204482754627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45998.204482754627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45998.204482754627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45998.204482754627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45998.204482754627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45998.204482754627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45998.204482754627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45998.204482754627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45998.204482754627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45998.204482754627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45998.204482754627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45998.204482754627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45998.204482754627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45998.204482754627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45998.204482754627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45998.204482754627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45998.204482754627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45998.204482754627</v>
      </c>
      <c r="H31" s="38"/>
      <c r="I31" s="37" t="str">
        <f>IFERROR(VLOOKUP(D31,DB!A:F,6,0),"")</f>
        <v/>
      </c>
      <c r="J31" s="37" t="str">
        <f>IFERROR(VLOOKUP(D31,DB!A:G,7,0),"")</f>
        <v/>
      </c>
      <c r="K31" s="37"/>
      <c r="L31" s="37" t="str">
        <f>IFERROR(VLOOKUP(D31,DB!A:I,9,0),"")</f>
        <v/>
      </c>
    </row>
    <row r="32" spans="1:12">
      <c r="A32" s="146"/>
      <c r="B32" s="146" t="str">
        <f>IFERROR(VLOOKUP(D32,DB!A:K,11,0),"")</f>
        <v/>
      </c>
      <c r="C32" s="146"/>
      <c r="D32" s="146"/>
      <c r="E32" s="146"/>
      <c r="F32" s="147"/>
      <c r="G32" s="148">
        <f t="shared" ca="1" si="3"/>
        <v>45998.204482754627</v>
      </c>
      <c r="H32" s="147"/>
      <c r="I32" s="146" t="str">
        <f>IFERROR(VLOOKUP(D32,DB!A:F,6,0),"")</f>
        <v/>
      </c>
      <c r="J32" s="146" t="str">
        <f>IFERROR(VLOOKUP(D32,DB!A:G,7,0),"")</f>
        <v/>
      </c>
      <c r="K32" s="146"/>
      <c r="L32" s="146" t="str">
        <f>IFERROR(VLOOKUP(D32,DB!A:I,9,0),"")</f>
        <v/>
      </c>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1"/>
  <sheetViews>
    <sheetView workbookViewId="0">
      <selection activeCell="H5" sqref="H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35" ca="1" si="0">IFERROR(NOW()-F2,"-")</f>
        <v>45998.204482754627</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45998.204482754627</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45998.204482754627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45998.204482754627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45998.204482754627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45998.204482754627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45998.204482754627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45998.204482754627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45998.204482754627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45998.204482754627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45998.204482754627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45998.204482754627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45998.204482754627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45998.204482754627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45998.204482754627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45998.204482754627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45998.204482754627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45998.204482754627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45998.204482754627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45998.204482754627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45998.204482754627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45998.204482754627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45998.204482754627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45998.204482754627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45998.204482754627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45998.204482754627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45998.204482754627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45998.204482754627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45998.204482754627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45998.204482754627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45998.204482754627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45998.204482754627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45998.204482754627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45998.204482754627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ref="G36:G99" ca="1" si="1">IFERROR(NOW()-F36,"-")</f>
        <v>45998.204482754627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45998.204482754627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45998.204482754627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45998.204482754627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45998.204482754627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45998.204482754627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45998.204482754627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45998.204482754627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45998.204482754627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45998.204482754627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45998.204482754627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45998.204482754627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45998.204482754627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45998.204482754627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45998.204482754627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45998.204482754627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45998.204482754627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45998.204482754627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45998.204482754627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45998.204482754627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45998.204482754627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45998.204482754627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45998.204482754627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45998.204482754627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45998.204482754627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45998.204482754627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45998.204482754627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45998.204482754627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45998.204482754627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45998.204482754627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45998.204482754627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45998.204482754627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45998.204482754627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45998.204482754627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45998.204482754627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45998.204482754627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45998.204482754627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45998.204482754627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45998.204482754627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45998.204482754627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45998.204482754627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45998.204482754627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45998.204482754627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45998.204482754627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45998.204482754627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45998.204482754627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45998.204482754627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45998.204482754627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45998.204482754627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45998.204482754627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45998.204482754627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45998.204482754627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45998.204482754627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45998.204482754627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45998.204482754627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45998.204482754627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45998.204482754627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45998.204482754627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45998.204482754627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45998.204482754627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45998.204482754627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45998.204482754627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45998.204482754627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45998.204482754627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ref="G100:G163" ca="1" si="2">IFERROR(NOW()-F100,"-")</f>
        <v>45998.204482754627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45998.204482754627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45998.204482754627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45998.204482754627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45998.204482754627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45998.204482754627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45998.204482754627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45998.204482754627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45998.204482754627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45998.204482754627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45998.204482754627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45998.204482754627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45998.204482754627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45998.204482754627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45998.204482754627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45998.204482754627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45998.204482754627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45998.204482754627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45998.204482754627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45998.204482754627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45998.204482754627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45998.204482754627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45998.204482754627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45998.204482754627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45998.204482754627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45998.204482754627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45998.204482754627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45998.204482754627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45998.204482754627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45998.204482754627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45998.204482754627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45998.204482754627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45998.204482754627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45998.204482754627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45998.204482754627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45998.204482754627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45998.204482754627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45998.204482754627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45998.204482754627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45998.204482754627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45998.204482754627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45998.204482754627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45998.204482754627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45998.204482754627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45998.204482754627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45998.204482754627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45998.204482754627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45998.204482754627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45998.204482754627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45998.204482754627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45998.204482754627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45998.204482754627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45998.204482754627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45998.204482754627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45998.204482754627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45998.204482754627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45998.204482754627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45998.204482754627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45998.204482754627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45998.204482754627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45998.204482754627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45998.204482754627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45998.204482754627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45998.204482754627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ref="G164:G227" ca="1" si="3">IFERROR(NOW()-F164,"-")</f>
        <v>45998.204482754627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45998.204482754627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45998.204482754627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45998.204482754627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45998.204482754627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45998.204482754627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45998.204482754627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45998.204482754627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45998.204482754627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45998.204482754627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45998.204482754627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45998.204482754627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45998.204482754627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45998.204482754627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45998.204482754627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45998.204482754627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45998.204482754627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45998.204482754627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45998.204482754627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45998.204482754627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45998.204482754627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45998.204482754627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45998.204482754627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45998.204482754627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45998.204482754627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45998.204482754627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45998.204482754627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45998.204482754627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45998.204482754627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45998.204482754627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45998.204482754627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45998.204482754627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45998.204482754627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45998.204482754627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45998.204482754627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45998.204482754627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45998.204482754627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45998.204482754627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45998.204482754627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45998.204482754627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45998.204482754627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45998.204482754627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45998.204482754627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45998.204482754627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45998.204482754627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45998.204482754627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45998.204482754627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45998.204482754627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45998.204482754627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45998.204482754627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45998.204482754627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45998.204482754627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45998.204482754627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45998.204482754627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45998.204482754627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45998.204482754627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45998.204482754627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45998.204482754627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45998.204482754627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45998.204482754627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45998.204482754627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45998.204482754627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45998.204482754627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45998.204482754627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ref="G228:G291" ca="1" si="4">IFERROR(NOW()-F228,"-")</f>
        <v>45998.204482754627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45998.204482754627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45998.204482754627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45998.204482754627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45998.204482754627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45998.204482754627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45998.204482754627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45998.204482754627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45998.204482754627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45998.204482754627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45998.204482754627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45998.204482754627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45998.204482754627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45998.204482754627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45998.204482754627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45998.204482754627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45998.204482754627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45998.204482754627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45998.204482754627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45998.204482754627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45998.204482754627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45998.204482754627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45998.204482754627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45998.204482754627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45998.204482754627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45998.204482754627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45998.204482754627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45998.204482754627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45998.204482754627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45998.204482754627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45998.204482754627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45998.204482754627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45998.204482754627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45998.204482754627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45998.204482754627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45998.204482754627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45998.204482754627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45998.204482754627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45998.204482754627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45998.204482754627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45998.204482754627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45998.204482754627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45998.204482754627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45998.204482754627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45998.204482754627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45998.204482754627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45998.204482754627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45998.204482754627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45998.204482754627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45998.204482754627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45998.204482754627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45998.204482754627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45998.204482754627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45998.204482754627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45998.204482754627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45998.204482754627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45998.204482754627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45998.204482754627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45998.204482754627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45998.204482754627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45998.204482754627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45998.204482754627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45998.204482754627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45998.204482754627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ref="G292:G355" ca="1" si="5">IFERROR(NOW()-F292,"-")</f>
        <v>45998.204482754627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45998.204482754627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45998.204482754627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45998.204482754627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45998.204482754627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45998.204482754627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45998.204482754627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45998.204482754627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45998.204482754627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45998.204482754627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45998.204482754627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45998.204482754627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45998.204482754627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45998.204482754627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45998.204482754627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45998.204482754627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45998.204482754627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45998.204482754627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45998.204482754627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45998.204482754627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45998.204482754627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45998.204482754627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45998.204482754627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45998.204482754627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45998.204482754627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45998.204482754627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45998.204482754627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45998.204482754627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45998.204482754627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45998.204482754627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45998.204482754627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45998.204482754627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45998.204482754627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45998.204482754627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45998.204482754627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45998.204482754627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45998.204482754627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45998.204482754627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45998.204482754627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45998.204482754627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45998.204482754627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45998.204482754627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45998.204482754627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45998.204482754627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45998.204482754627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45998.204482754627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45998.204482754627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45998.204482754627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45998.204482754627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45998.204482754627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45998.204482754627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45998.204482754627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45998.204482754627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45998.204482754627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45998.204482754627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45998.204482754627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45998.204482754627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45998.204482754627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45998.204482754627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45998.204482754627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45998.204482754627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45998.204482754627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45998.204482754627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45998.204482754627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ref="G356:G419" ca="1" si="6">IFERROR(NOW()-F356,"-")</f>
        <v>45998.204482754627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45998.204482754627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45998.204482754627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45998.204482754627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45998.204482754627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45998.204482754627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45998.204482754627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45998.204482754627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45998.204482754627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45998.204482754627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45998.204482754627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45998.204482754627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45998.204482754627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45998.204482754627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45998.204482754627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45998.204482754627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45998.204482754627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45998.204482754627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45998.204482754627</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45998.204482754627</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45998.204482754627</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45998.204482754627</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45998.204482754627</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45998.204482754627</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45998.204482754627</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45998.204482754627</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45998.204482754627</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45998.204482754627</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45998.204482754627</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45998.204482754627</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45998.204482754627</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45998.204482754627</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45998.204482754627</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45998.204482754627</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45998.204482754627</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45998.204482754627</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45998.204482754627</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45998.204482754627</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45998.204482754627</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45998.204482754627</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45998.204482754627</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45998.204482754627</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45998.204482754627</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45998.204482754627</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45998.204482754627</v>
      </c>
      <c r="H400" s="117"/>
      <c r="I400" s="115" t="str">
        <f>IFERROR(VLOOKUP(D400,DB!A:F,6,0),"")</f>
        <v/>
      </c>
      <c r="J400" s="115" t="str">
        <f>IFERROR(VLOOKUP(D400,DB!A:G,7,0),"")</f>
        <v/>
      </c>
      <c r="K400" s="118"/>
      <c r="L400" s="133" t="str">
        <f>IFERROR(VLOOKUP(D400,DB!A:I,9,0),"")</f>
        <v/>
      </c>
    </row>
    <row r="401" spans="1:12" ht="31.5" customHeight="1">
      <c r="A401" s="139"/>
      <c r="B401" s="140" t="str">
        <f>IFERROR(VLOOKUP(D401,DB!A:K,11,0),"")</f>
        <v/>
      </c>
      <c r="C401" s="141"/>
      <c r="D401" s="140"/>
      <c r="E401" s="138"/>
      <c r="F401" s="142"/>
      <c r="G401" s="143">
        <f t="shared" ca="1" si="6"/>
        <v>45998.204482754627</v>
      </c>
      <c r="H401" s="142"/>
      <c r="I401" s="140" t="str">
        <f>IFERROR(VLOOKUP(D401,DB!A:F,6,0),"")</f>
        <v/>
      </c>
      <c r="J401" s="140" t="str">
        <f>IFERROR(VLOOKUP(D401,DB!A:G,7,0),"")</f>
        <v/>
      </c>
      <c r="K401" s="144"/>
      <c r="L401" s="145" t="str">
        <f>IFERROR(VLOOKUP(D401,DB!A:I,9,0),"")</f>
        <v/>
      </c>
    </row>
  </sheetData>
  <dataValidations count="2">
    <dataValidation allowBlank="1" showInputMessage="1" showErrorMessage="1" sqref="E1" xr:uid="{9E1BC488-8814-4F8A-8DBE-742B3278AB71}"/>
    <dataValidation type="list" allowBlank="1" showInputMessage="1" showErrorMessage="1" sqref="E2:E4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2025-12-07T01:54:37Z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