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794" documentId="120_S{2AC9BD13-BADA-5192-A53E-5A8FF88502F6}" xr6:coauthVersionLast="47" xr6:coauthVersionMax="47" xr10:uidLastSave="{D9BE545C-BAC9-4FDA-B02B-72744411596A}"/>
  <bookViews>
    <workbookView xWindow="-120" yWindow="-120" windowWidth="38640" windowHeight="21120"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G7" i="4"/>
  <c r="G8" i="4"/>
  <c r="G9" i="4"/>
  <c r="G10" i="4"/>
  <c r="G11" i="4"/>
  <c r="G12" i="4"/>
  <c r="G13"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G5" i="5"/>
  <c r="J9" i="4"/>
  <c r="J4" i="4"/>
  <c r="B3" i="4"/>
  <c r="I3" i="4"/>
  <c r="J3" i="4"/>
  <c r="L3" i="4"/>
  <c r="B4" i="4"/>
  <c r="I4" i="4"/>
  <c r="L4" i="4"/>
  <c r="B5" i="4"/>
  <c r="I5" i="4"/>
  <c r="J5" i="4"/>
  <c r="L5" i="4"/>
  <c r="B6" i="4"/>
  <c r="I6" i="4"/>
  <c r="J6" i="4"/>
  <c r="L6" i="4"/>
  <c r="B7" i="4"/>
  <c r="I7" i="4"/>
  <c r="J7" i="4"/>
  <c r="L7" i="4"/>
  <c r="B8" i="4"/>
  <c r="I8" i="4"/>
  <c r="J8" i="4"/>
  <c r="L8" i="4"/>
  <c r="B9" i="4"/>
  <c r="I9" i="4"/>
  <c r="L9" i="4"/>
  <c r="B10" i="4"/>
  <c r="I10" i="4"/>
  <c r="J10" i="4"/>
  <c r="L10" i="4"/>
  <c r="B11" i="4"/>
  <c r="I11" i="4"/>
  <c r="J11" i="4"/>
  <c r="L11" i="4"/>
  <c r="B12" i="4"/>
  <c r="I12" i="4"/>
  <c r="J12" i="4"/>
  <c r="L12" i="4"/>
  <c r="B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4" i="2"/>
  <c r="G4" i="2"/>
  <c r="I4" i="2"/>
  <c r="J4" i="2"/>
  <c r="L4" i="2"/>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G2" i="5"/>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<sst xmlns="http://schemas.openxmlformats.org/spreadsheetml/2006/main" count="180281" uniqueCount="39123">
  <si>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</si>
  <si>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</si>
  <si>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</si>
  <si>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</si>
  <si>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</si>
  <si>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</si>
  <si>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</si>
  <si>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</si>
  <si>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</si>
  <si>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</si>
  <si>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</si>
  <si>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</si>
  <si>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</si>
  <si>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</si>
  <si>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</si>
  <si>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</si>
  <si>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</si>
  <si>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</si>
  <si>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</si>
  <si>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</si>
  <si>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</si>
  <si>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</si>
  <si>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</si>
  <si>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</si>
  <si>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</si>
  <si>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</si>
  <si>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</si>
  <si>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</si>
  <si>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</si>
  <si>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</si>
  <si>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</si>
  <si>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</si>
  <si>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</si>
  <si>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</si>
  <si>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</si>
  <si>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</si>
  <si>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</si>
  <si>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</si>
  <si>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</si>
  <si>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</si>
  <si>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</si>
  <si>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</si>
  <si>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</si>
  <si>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</si>
  <si>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</si>
  <si>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</si>
  <si>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</si>
  <si>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</si>
  <si>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</si>
  <si>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</si>
  <si>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</si>
  <si>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</si>
  <si>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</si>
  <si>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</si>
  <si>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</si>
  <si>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</si>
  <si>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</si>
  <si>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</si>
  <si>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</si>
  <si>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</si>
  <si>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</si>
  <si>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</si>
  <si>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</si>
  <si>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</si>
  <si>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</si>
  <si>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</si>
  <si>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</si>
  <si>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</si>
  <si>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</si>
  <si>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</si>
  <si>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</si>
  <si>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</si>
  <si>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</si>
  <si>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</si>
  <si>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</si>
  <si>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</si>
  <si>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</si>
  <si>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</si>
  <si>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</si>
  <si>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</si>
  <si>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</si>
  <si>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</si>
  <si>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</si>
  <si>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</si>
  <si>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</si>
  <si>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</si>
  <si>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</si>
  <si>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</si>
  <si>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</si>
  <si>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</si>
  <si>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</si>
  <si>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</si>
  <si>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</si>
  <si>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</si>
  <si>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</si>
  <si>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</si>
  <si>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</si>
  <si>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</si>
  <si>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</si>
  <si>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</si>
  <si>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</si>
  <si>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</si>
  <si>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</si>
  <si>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</si>
  <si>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</si>
  <si>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</si>
  <si>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</si>
  <si>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</si>
  <si>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</si>
  <si>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</si>
  <si>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</si>
  <si>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</si>
  <si>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</si>
  <si>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</si>
  <si>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</si>
  <si>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</si>
  <si>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</si>
  <si>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</si>
  <si>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</si>
  <si>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</si>
  <si>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</si>
  <si>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</si>
  <si>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</si>
  <si>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</si>
  <si>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</si>
  <si>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</si>
  <si>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</si>
  <si>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</si>
  <si>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</si>
  <si>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</si>
  <si>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</si>
  <si>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</si>
  <si>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</si>
  <si>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</si>
  <si>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</si>
  <si>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</si>
  <si>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</si>
  <si>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</si>
  <si>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</si>
  <si>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</si>
  <si>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</si>
  <si>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</si>
  <si>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</si>
  <si>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</si>
  <si>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</si>
  <si>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</si>
  <si>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</si>
  <si>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</si>
  <si>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</si>
  <si>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</si>
  <si>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</si>
  <si>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</si>
  <si>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</si>
  <si>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</si>
  <si>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</si>
  <si>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</si>
  <si>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</si>
  <si>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</si>
  <si>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</si>
  <si>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</si>
  <si>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</si>
  <si>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</si>
  <si>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</si>
  <si>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</si>
  <si>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</si>
  <si>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</si>
  <si>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</si>
  <si>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</si>
  <si>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</si>
  <si>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</si>
  <si>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</si>
  <si>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</si>
  <si>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</si>
  <si>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</si>
  <si>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</si>
  <si>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</si>
  <si>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</si>
  <si>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</si>
  <si>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</si>
  <si>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</si>
  <si>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</si>
  <si>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</si>
  <si>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</si>
  <si>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</si>
  <si>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</si>
  <si>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</si>
  <si>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</si>
  <si>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</si>
  <si>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</si>
  <si>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</si>
  <si>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</si>
  <si>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</si>
  <si>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</si>
  <si>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</si>
  <si>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</si>
  <si>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</si>
  <si>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</si>
  <si>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</si>
  <si>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</si>
  <si>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</si>
  <si>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</si>
  <si>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</si>
  <si>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</si>
  <si>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</si>
  <si>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</si>
  <si>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</si>
  <si>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</si>
  <si>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</si>
  <si>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</si>
  <si>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</si>
  <si>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</si>
  <si>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</si>
  <si>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</si>
  <si>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</si>
  <si>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</si>
  <si>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</si>
  <si>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</si>
  <si>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</si>
  <si>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</si>
  <si>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</si>
  <si>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</si>
  <si>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</si>
  <si>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</si>
  <si>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</si>
  <si>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</si>
  <si>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</si>
  <si>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</si>
  <si>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</si>
  <si>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</si>
  <si>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</si>
  <si>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</si>
  <si>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</si>
  <si>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</si>
  <si>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</si>
  <si>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</si>
  <si>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</si>
  <si>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</si>
  <si>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</si>
  <si>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</si>
  <si>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</si>
  <si>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</si>
  <si>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</si>
  <si>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</si>
  <si>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</si>
  <si>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</si>
  <si>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</si>
  <si>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</si>
  <si>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</si>
  <si>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</si>
  <si>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</si>
  <si>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</si>
  <si>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</si>
  <si>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</si>
  <si>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</si>
  <si>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</si>
  <si>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</si>
  <si>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</si>
  <si>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</si>
  <si>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</si>
  <si>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</si>
  <si>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</si>
  <si>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</si>
  <si>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</si>
  <si>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</si>
  <si>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</si>
  <si>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</si>
  <si>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</si>
  <si>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</si>
  <si>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</si>
  <si>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</si>
  <si>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</si>
  <si>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</si>
  <si>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</si>
  <si>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</si>
  <si>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</si>
  <si>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</si>
  <si>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</si>
  <si>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</si>
  <si>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</si>
  <si>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</si>
  <si>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</si>
  <si>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</si>
  <si>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</si>
  <si>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</si>
  <si>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</si>
  <si>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</si>
  <si>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</si>
  <si>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</si>
  <si>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</si>
  <si>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</si>
  <si>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</si>
  <si>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</si>
  <si>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</si>
  <si>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</si>
  <si>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</si>
  <si>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</si>
  <si>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</si>
  <si>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</si>
  <si>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</si>
  <si>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</si>
  <si>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</si>
  <si>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</si>
  <si>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</si>
  <si>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</si>
  <si>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</si>
  <si>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</si>
  <si>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</si>
  <si>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</si>
  <si>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</si>
  <si>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</si>
  <si>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</si>
  <si>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</si>
  <si>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</si>
  <si>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</si>
  <si>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</si>
  <si>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</si>
  <si>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</si>
  <si>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</si>
  <si>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</si>
  <si>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</si>
  <si>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</si>
  <si>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</si>
  <si>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</si>
  <si>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</si>
  <si>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</si>
  <si>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</si>
  <si>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</si>
  <si>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</si>
  <si>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</si>
  <si>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</si>
  <si>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</si>
  <si>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</si>
  <si>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</si>
  <si>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</si>
  <si>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</si>
  <si>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</si>
  <si>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</si>
  <si>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</si>
  <si>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</si>
  <si>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</si>
  <si>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</si>
  <si>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</si>
  <si>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</si>
  <si>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</si>
  <si>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</si>
  <si>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</si>
  <si>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</si>
  <si>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</si>
  <si>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</si>
  <si>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</si>
  <si>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</si>
  <si>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</si>
  <si>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</si>
  <si>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</si>
  <si>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</si>
  <si>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</si>
  <si>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</si>
  <si>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</si>
  <si>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</si>
  <si>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</si>
  <si>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</si>
  <si>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</si>
  <si>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</si>
  <si>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</si>
  <si>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</si>
  <si>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</si>
  <si>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</si>
  <si>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</si>
  <si>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</si>
  <si>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</si>
  <si>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</si>
  <si>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</si>
  <si>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</si>
  <si>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</si>
  <si>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</si>
  <si>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</si>
  <si>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</si>
  <si>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</si>
  <si>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</si>
  <si>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</si>
  <si>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</si>
  <si>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</si>
  <si>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</si>
  <si>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</si>
  <si>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</si>
  <si>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</si>
  <si>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</si>
  <si>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</si>
  <si>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</si>
  <si>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</si>
  <si>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</si>
  <si>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</si>
  <si>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</si>
  <si>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</si>
  <si>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</si>
  <si>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</si>
  <si>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</si>
  <si>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</si>
  <si>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</si>
  <si>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</si>
  <si>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</si>
  <si>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</si>
  <si>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</si>
  <si>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</si>
  <si>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</si>
  <si>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</si>
  <si>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</si>
  <si>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</si>
  <si>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</si>
  <si>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</si>
  <si>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</si>
  <si>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</si>
  <si>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</si>
  <si>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</si>
  <si>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</si>
  <si>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</si>
  <si>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</si>
  <si>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</si>
  <si>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</si>
  <si>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</si>
  <si>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</si>
  <si>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</si>
  <si>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</si>
  <si>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</si>
  <si>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</si>
  <si>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</si>
  <si>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</si>
  <si>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</si>
  <si>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</si>
  <si>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</si>
  <si>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</si>
  <si>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</si>
  <si>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</si>
  <si>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</si>
  <si>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</si>
  <si>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</si>
  <si>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</si>
  <si>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</si>
  <si>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</si>
  <si>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</si>
  <si>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</si>
  <si>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</si>
  <si>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</si>
  <si>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</si>
  <si>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</si>
  <si>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</si>
  <si>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</si>
  <si>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</si>
  <si>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</si>
  <si>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</si>
  <si>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</si>
  <si>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</si>
  <si>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</si>
  <si>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</si>
  <si>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</si>
  <si>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</si>
  <si>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</si>
  <si>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</si>
  <si>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</si>
  <si>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</si>
  <si>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</si>
  <si>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</si>
  <si>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</si>
  <si>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</si>
  <si>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</si>
  <si>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</si>
  <si>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</si>
  <si>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</si>
  <si>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</si>
  <si>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</si>
  <si>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</si>
  <si>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</si>
  <si>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</si>
  <si>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</si>
  <si>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</si>
  <si>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</si>
  <si>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</si>
  <si>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</si>
  <si>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</si>
  <si>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</si>
  <si>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</si>
  <si>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</si>
  <si>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</si>
  <si>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</si>
  <si>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</si>
  <si>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</si>
  <si>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</si>
  <si>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</si>
  <si>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</si>
  <si>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</si>
  <si>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</si>
  <si>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</si>
  <si>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</si>
  <si>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</si>
  <si>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</si>
  <si>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</si>
  <si>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</si>
  <si>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</si>
  <si>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</si>
  <si>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</si>
  <si>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</si>
  <si>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</si>
  <si>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</si>
  <si>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</si>
  <si>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</si>
  <si>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</si>
  <si>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</si>
  <si>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</si>
  <si>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</si>
  <si>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</si>
  <si>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</si>
  <si>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</si>
  <si>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</si>
  <si>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</si>
  <si>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</si>
  <si>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</si>
  <si>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</si>
  <si>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</si>
  <si>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</si>
  <si>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</si>
  <si>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</si>
  <si>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</si>
  <si>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</si>
  <si>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</si>
  <si>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</si>
  <si>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</si>
  <si>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</si>
  <si>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</si>
  <si>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</si>
  <si>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</si>
  <si>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</si>
  <si>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</si>
  <si>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</si>
  <si>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</si>
  <si>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</si>
  <si>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</si>
  <si>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</si>
  <si>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</si>
  <si>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</si>
  <si>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</si>
  <si>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</si>
  <si>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</si>
  <si>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</si>
  <si>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</si>
  <si>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</si>
  <si>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</si>
  <si>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</si>
  <si>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</si>
  <si>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</si>
  <si>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</si>
  <si>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</si>
  <si>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</si>
  <si>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</si>
  <si>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</si>
  <si>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</si>
  <si>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</si>
  <si>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</si>
  <si>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</si>
  <si>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</si>
  <si>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</si>
  <si>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</si>
  <si>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</si>
  <si>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</si>
  <si>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</si>
  <si>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</si>
  <si>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</si>
  <si>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</si>
  <si>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</si>
  <si>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</si>
  <si>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</si>
  <si>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</si>
  <si>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</si>
  <si>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</si>
  <si>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</si>
  <si>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</si>
  <si>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</si>
  <si>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</si>
  <si>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</si>
  <si>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</si>
  <si>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</si>
  <si>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</si>
  <si>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</si>
  <si>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</si>
  <si>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</si>
  <si>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</si>
  <si>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</si>
  <si>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</si>
  <si>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</si>
  <si>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</si>
  <si>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</si>
  <si>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</si>
  <si>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</si>
  <si>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</si>
  <si>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</si>
  <si>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</si>
  <si>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</si>
  <si>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</si>
  <si>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</si>
  <si>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</si>
  <si>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</si>
  <si>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</si>
  <si>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</si>
  <si>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</si>
  <si>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</si>
  <si>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</si>
  <si>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</si>
  <si>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</si>
  <si>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</si>
  <si>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</si>
  <si>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</si>
  <si>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</si>
  <si>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</si>
  <si>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</si>
  <si>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</si>
  <si>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</si>
  <si>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</si>
  <si>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</si>
  <si>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</si>
  <si>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</si>
  <si>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</si>
  <si>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</si>
  <si>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</si>
  <si>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</si>
  <si>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</si>
  <si>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</si>
  <si>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</si>
  <si>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</si>
  <si>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</si>
  <si>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</si>
  <si>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</si>
  <si>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</si>
  <si>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</si>
  <si>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</si>
  <si>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</si>
  <si>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</si>
  <si>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</si>
  <si>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</si>
  <si>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</si>
  <si>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</si>
  <si>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</si>
  <si>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</si>
  <si>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</si>
  <si>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</si>
  <si>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</si>
  <si>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</si>
  <si>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</si>
  <si>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</si>
  <si>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</si>
  <si>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</si>
  <si>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</si>
  <si>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</si>
  <si>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</si>
  <si>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</si>
  <si>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</si>
  <si>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</si>
  <si>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</si>
  <si>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</si>
  <si>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</si>
  <si>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</si>
  <si>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</si>
  <si>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</si>
  <si>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</si>
  <si>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</si>
  <si>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</si>
  <si>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</si>
  <si>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</si>
  <si>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</si>
  <si>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</si>
  <si>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</si>
  <si>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</si>
  <si>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</si>
  <si>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</si>
  <si>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</si>
  <si>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</si>
  <si>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</si>
  <si>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</si>
  <si>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</si>
  <si>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</si>
  <si>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</si>
  <si>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</si>
  <si>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</si>
  <si>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</si>
  <si>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</si>
  <si>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</si>
  <si>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</si>
  <si>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</si>
  <si>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</si>
  <si>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</si>
  <si>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</si>
  <si>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</si>
  <si>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</si>
  <si>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</si>
  <si>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</si>
  <si>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</si>
  <si>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</si>
  <si>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</si>
  <si>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</si>
  <si>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</si>
  <si>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</si>
  <si>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</si>
  <si>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</si>
  <si>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</si>
  <si>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</si>
  <si>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</si>
  <si>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</si>
  <si>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</si>
  <si>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</si>
  <si>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</si>
  <si>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</si>
  <si>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</si>
  <si>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</si>
  <si>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</si>
  <si>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</si>
  <si>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</si>
  <si>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</si>
  <si>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</si>
  <si>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</si>
  <si>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</si>
  <si>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</si>
  <si>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</si>
  <si>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</si>
  <si>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</si>
  <si>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</si>
  <si>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</si>
  <si>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</si>
  <si>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</si>
  <si>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</si>
  <si>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</si>
  <si>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</si>
  <si>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</si>
  <si>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</si>
  <si>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</si>
  <si>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</si>
  <si>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</si>
  <si>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</si>
  <si>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</si>
  <si>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</si>
  <si>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</si>
  <si>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</si>
  <si>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</si>
  <si>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</si>
  <si>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</si>
  <si>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</si>
  <si>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</si>
  <si>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</si>
  <si>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</si>
  <si>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</si>
  <si>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</si>
  <si>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</si>
  <si>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</si>
  <si>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</si>
  <si>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</si>
  <si>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</si>
  <si>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</si>
  <si>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</si>
  <si>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</si>
  <si>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</si>
  <si>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</si>
  <si>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</si>
  <si>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</si>
  <si>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</si>
  <si>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</si>
  <si>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</si>
  <si>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</si>
  <si>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</si>
  <si>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</si>
  <si>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</si>
  <si>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</si>
  <si>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</si>
  <si>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</si>
  <si>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</si>
  <si>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</si>
  <si>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</si>
  <si>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</si>
  <si>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</si>
  <si>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</si>
  <si>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</si>
  <si>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</si>
  <si>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</si>
  <si>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</si>
  <si>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</si>
  <si>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</si>
  <si>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</si>
  <si>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</si>
  <si>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</si>
  <si>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</si>
  <si>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</si>
  <si>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</si>
  <si>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</si>
  <si>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</si>
  <si>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</si>
  <si>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</si>
  <si>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</si>
  <si>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</si>
  <si>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</si>
  <si>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</si>
  <si>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</si>
  <si>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</si>
  <si>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</si>
  <si>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</si>
  <si>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</si>
  <si>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</si>
  <si>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</si>
  <si>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</si>
  <si>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</si>
  <si>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</si>
  <si>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</si>
  <si>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</si>
  <si>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</si>
  <si>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</si>
  <si>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</si>
  <si>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</si>
  <si>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</si>
  <si>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</si>
  <si>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</si>
  <si>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</si>
  <si>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</si>
  <si>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</si>
  <si>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</si>
  <si>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</si>
  <si>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</si>
  <si>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</si>
  <si>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</si>
  <si>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</si>
  <si>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</si>
  <si>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</si>
  <si>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</si>
  <si>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</si>
  <si>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</si>
  <si>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</si>
  <si>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</si>
  <si>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</si>
  <si>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</si>
  <si>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</si>
  <si>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</si>
  <si>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</si>
  <si>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</si>
  <si>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</si>
  <si>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</si>
  <si>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</si>
  <si>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</si>
  <si>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</si>
  <si>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</si>
  <si>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</si>
  <si>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</si>
  <si>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</si>
  <si>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</si>
  <si>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</si>
  <si>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</si>
  <si>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</si>
  <si>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</si>
  <si>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</si>
  <si>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</si>
  <si>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</si>
  <si>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</si>
  <si>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</si>
  <si>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</si>
  <si>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</si>
  <si>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</si>
  <si>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</si>
  <si>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</si>
  <si>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</si>
  <si>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</si>
  <si>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</si>
  <si>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</si>
  <si>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</si>
  <si>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</si>
  <si>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</si>
  <si>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</si>
  <si>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</si>
  <si>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</si>
  <si>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</si>
  <si>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</si>
  <si>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</si>
  <si>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</si>
  <si>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</si>
  <si>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</si>
  <si>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</si>
  <si>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</si>
  <si>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</si>
  <si>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</si>
  <si>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</si>
  <si>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</si>
  <si>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</si>
  <si>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</si>
  <si>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</si>
  <si>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</si>
  <si>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</si>
  <si>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</si>
  <si>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</si>
  <si>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</si>
  <si>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</si>
  <si>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</si>
  <si>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</si>
  <si>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</si>
  <si>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</si>
  <si>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</si>
  <si>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</si>
  <si>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</si>
  <si>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</si>
  <si>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</si>
  <si>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</si>
  <si>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</si>
  <si>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</si>
  <si>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</si>
  <si>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</si>
  <si>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</si>
  <si>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</si>
  <si>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</si>
  <si>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</si>
  <si>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</si>
  <si>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</si>
  <si>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</si>
  <si>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</si>
  <si>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</si>
  <si>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</si>
  <si>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</si>
  <si>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</si>
  <si>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</si>
  <si>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</si>
  <si>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</si>
  <si>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</si>
  <si>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</si>
  <si>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</si>
  <si>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</si>
  <si>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</si>
  <si>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</si>
  <si>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</si>
  <si>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</si>
  <si>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</si>
  <si>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</si>
  <si>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</si>
  <si>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</si>
  <si>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</si>
  <si>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</si>
  <si>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</si>
  <si>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</si>
  <si>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</si>
  <si>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</si>
  <si>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</si>
  <si>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</si>
  <si>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</si>
  <si>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</si>
  <si>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</si>
  <si>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</si>
  <si>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</si>
  <si>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</si>
  <si>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</si>
  <si>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</si>
  <si>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</si>
  <si>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</si>
  <si>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</si>
  <si>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</si>
  <si>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</si>
  <si>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</si>
  <si>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</si>
  <si>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</si>
  <si>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</si>
  <si>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</si>
  <si>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</si>
  <si>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</si>
  <si>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</si>
  <si>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</si>
  <si>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</si>
  <si>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</si>
  <si>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</si>
  <si>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</si>
  <si>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</si>
  <si>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</si>
  <si>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</si>
  <si>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</si>
  <si>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</si>
  <si>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</si>
  <si>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</si>
  <si>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</si>
  <si>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</si>
  <si>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</si>
  <si>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</si>
  <si>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</si>
  <si>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</si>
  <si>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</si>
  <si>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</si>
  <si>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</si>
  <si>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</si>
  <si>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</si>
  <si>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</si>
  <si>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</si>
  <si>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</si>
  <si>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</si>
  <si>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</si>
  <si>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</si>
  <si>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</si>
  <si>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</si>
  <si>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</si>
  <si>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</si>
  <si>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</si>
  <si>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</si>
  <si>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</si>
  <si>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</si>
  <si>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</si>
  <si>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</si>
  <si>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</si>
  <si>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</si>
  <si>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</si>
  <si>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</si>
  <si>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</si>
  <si>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</si>
  <si>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</si>
  <si>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</si>
  <si>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</si>
  <si>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</si>
  <si>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</si>
  <si>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</si>
  <si>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</si>
  <si>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</si>
  <si>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</si>
  <si>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</si>
  <si>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</si>
  <si>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</si>
  <si>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</si>
  <si>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</si>
  <si>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</si>
  <si>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</si>
  <si>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</si>
  <si>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</si>
  <si>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</si>
  <si>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</si>
  <si>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</si>
  <si>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</si>
  <si>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</si>
  <si>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</si>
  <si>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</si>
  <si>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</si>
  <si>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</si>
  <si>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</si>
  <si>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</si>
  <si>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</si>
  <si>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</si>
  <si>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</si>
  <si>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</si>
  <si>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</si>
  <si>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</si>
  <si>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</si>
  <si>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</si>
  <si>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</si>
  <si>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</si>
  <si>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</si>
  <si>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</si>
  <si>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</si>
  <si>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</si>
  <si>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</si>
  <si>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</si>
  <si>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</si>
  <si>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</si>
  <si>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</si>
  <si>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</si>
  <si>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</si>
  <si>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</si>
  <si>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</si>
  <si>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</si>
  <si>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</si>
  <si>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</si>
  <si>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</si>
  <si>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</si>
  <si>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</si>
  <si>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</si>
  <si>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</si>
  <si>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</si>
  <si>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</si>
  <si>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</si>
  <si>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</si>
  <si>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</si>
  <si>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</si>
  <si>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</si>
  <si>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</si>
  <si>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</si>
  <si>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</si>
  <si>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</si>
  <si>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</si>
  <si>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</si>
  <si>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</si>
  <si>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</si>
  <si>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</si>
  <si>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</si>
  <si>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</si>
  <si>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</si>
  <si>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</si>
  <si>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</si>
  <si>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</si>
  <si>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</si>
  <si>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</si>
  <si>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</si>
  <si>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</si>
  <si>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</si>
  <si>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</si>
  <si>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</si>
  <si>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</si>
  <si>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</si>
  <si>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</si>
  <si>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</si>
  <si>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</si>
  <si>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</si>
  <si>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</si>
  <si>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</si>
  <si>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</si>
  <si>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</si>
  <si>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</si>
  <si>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</si>
  <si>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</si>
  <si>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</si>
  <si>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</si>
  <si>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</si>
  <si>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</si>
  <si>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</si>
  <si>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</si>
  <si>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</si>
  <si>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</si>
  <si>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</si>
  <si>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</si>
  <si>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</si>
  <si>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</si>
  <si>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</si>
  <si>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</si>
  <si>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</si>
  <si>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</si>
  <si>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</si>
  <si>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</si>
  <si>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</si>
  <si>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</si>
  <si>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</si>
  <si>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</si>
  <si>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</si>
  <si>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</si>
  <si>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</si>
  <si>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</si>
  <si>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</si>
  <si>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</si>
  <si>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</si>
  <si>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</si>
  <si>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</si>
  <si>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</si>
  <si>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</si>
  <si>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</si>
  <si>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</si>
  <si>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</si>
  <si>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</si>
  <si>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</si>
  <si>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</si>
  <si>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</si>
  <si>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</si>
  <si>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</si>
  <si>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</si>
  <si>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</si>
  <si>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</si>
  <si>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</si>
  <si>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</si>
  <si>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</si>
  <si>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</si>
  <si>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</si>
  <si>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</si>
  <si>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</si>
  <si>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</si>
  <si>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</si>
  <si>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</si>
  <si>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</si>
  <si>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</si>
  <si>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</si>
  <si>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</si>
  <si>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</si>
  <si>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</si>
  <si>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</si>
  <si>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</si>
  <si>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</si>
  <si>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</si>
  <si>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</si>
  <si>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</si>
  <si>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</si>
  <si>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</si>
  <si>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</si>
  <si>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</si>
  <si>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</si>
  <si>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</si>
  <si>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</si>
  <si>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</si>
  <si>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</si>
  <si>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</si>
  <si>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</si>
  <si>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</si>
  <si>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</si>
  <si>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</si>
  <si>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</si>
  <si>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</si>
  <si>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</si>
  <si>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</si>
  <si>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</si>
  <si>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</si>
  <si>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</si>
  <si>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</si>
  <si>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</si>
  <si>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</si>
  <si>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</si>
  <si>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</si>
  <si>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</si>
  <si>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</si>
  <si>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</si>
  <si>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</si>
  <si>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</si>
  <si>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</si>
  <si>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</si>
  <si>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</si>
  <si>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</si>
  <si>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</si>
  <si>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</si>
  <si>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</si>
  <si>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</si>
  <si>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</si>
  <si>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</si>
  <si>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</si>
  <si>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</si>
  <si>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</si>
  <si>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</si>
  <si>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</si>
  <si>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</si>
  <si>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</si>
  <si>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</si>
  <si>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</si>
  <si>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</si>
  <si>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</si>
  <si>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</si>
  <si>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</si>
  <si>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</si>
  <si>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</si>
  <si>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</si>
  <si>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</si>
  <si>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</si>
  <si>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</si>
  <si>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</si>
  <si>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</si>
  <si>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</si>
  <si>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</si>
  <si>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</si>
  <si>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</si>
  <si>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</si>
  <si>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</si>
  <si>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</si>
  <si>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</si>
  <si>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</si>
  <si>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</si>
  <si>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</si>
  <si>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</si>
  <si>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</si>
  <si>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</si>
  <si>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</si>
  <si>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</si>
  <si>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</si>
  <si>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</si>
  <si>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</si>
  <si>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</si>
  <si>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</si>
  <si>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</si>
  <si>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</si>
  <si>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</si>
  <si>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</si>
  <si>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</si>
  <si>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</si>
  <si>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</si>
  <si>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</si>
  <si>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</si>
  <si>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</si>
  <si>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</si>
  <si>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</si>
  <si>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</si>
  <si>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</si>
  <si>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</si>
  <si>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</si>
  <si>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</si>
  <si>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</si>
  <si>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</si>
  <si>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</si>
  <si>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</si>
  <si>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</si>
  <si>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</si>
  <si>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</si>
  <si>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</si>
  <si>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</si>
  <si>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</si>
  <si>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</si>
  <si>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</si>
  <si>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</si>
  <si>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</si>
  <si>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</si>
  <si>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</si>
  <si>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</si>
  <si>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</si>
  <si>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</si>
  <si>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</si>
  <si>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</si>
  <si>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</si>
  <si>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</si>
  <si>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</si>
  <si>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</si>
  <si>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</si>
  <si>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</si>
  <si>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</si>
  <si>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</si>
  <si>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</si>
  <si>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</si>
  <si>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</si>
  <si>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</si>
  <si>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</si>
  <si>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</si>
  <si>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</si>
  <si>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</si>
  <si>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</si>
  <si>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</si>
  <si>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</si>
  <si>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</si>
  <si>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</si>
  <si>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</si>
  <si>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</si>
  <si>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</si>
  <si>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</si>
  <si>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</si>
  <si>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</si>
  <si>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</si>
  <si>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</si>
  <si>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</si>
  <si>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</si>
  <si>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</si>
  <si>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</si>
  <si>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</si>
  <si>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</si>
  <si>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</si>
  <si>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</si>
  <si>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</si>
  <si>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</si>
  <si>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</si>
  <si>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</si>
  <si>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</si>
  <si>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</si>
  <si>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</si>
  <si>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</si>
  <si>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</si>
  <si>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</si>
  <si>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</si>
  <si>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</si>
  <si>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</si>
  <si>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</si>
  <si>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</si>
  <si>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</si>
  <si>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</si>
  <si>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</si>
  <si>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</si>
  <si>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</si>
  <si>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</si>
  <si>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</si>
  <si>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</si>
  <si>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</si>
  <si>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</si>
  <si>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</si>
  <si>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</si>
  <si>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</si>
  <si>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</si>
  <si>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</si>
  <si>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</si>
  <si>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</si>
  <si>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</si>
  <si>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</si>
  <si>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</si>
  <si>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</si>
  <si>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</si>
  <si>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</si>
  <si>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</si>
  <si>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</si>
  <si>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</si>
  <si>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</si>
  <si>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</si>
  <si>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</si>
  <si>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</si>
  <si>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</si>
  <si>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</si>
  <si>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</si>
  <si>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</si>
  <si>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</si>
  <si>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</si>
  <si>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</si>
  <si>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</si>
  <si>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</si>
  <si>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</si>
  <si>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</si>
  <si>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</si>
  <si>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</si>
  <si>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</si>
  <si>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</si>
  <si>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</si>
  <si>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</si>
  <si>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</si>
  <si>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</si>
  <si>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</si>
  <si>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</si>
  <si>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</si>
  <si>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</si>
  <si>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</si>
  <si>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</si>
  <si>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</si>
  <si>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</si>
  <si>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</si>
  <si>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</si>
  <si>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</si>
  <si>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</si>
  <si>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</si>
  <si>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</si>
  <si>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</si>
  <si>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</si>
  <si>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</si>
  <si>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</si>
  <si>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</si>
  <si>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</si>
  <si>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</si>
  <si>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</si>
  <si>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</si>
  <si>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</si>
  <si>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</si>
  <si>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</si>
  <si>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</si>
  <si>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</si>
  <si>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</si>
  <si>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</si>
  <si>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</si>
  <si>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</si>
  <si>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</si>
  <si>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</si>
  <si>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</si>
  <si>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</si>
  <si>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</si>
  <si>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</si>
  <si>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</si>
  <si>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</si>
  <si>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</si>
  <si>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</si>
  <si>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</si>
  <si>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</si>
  <si>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</si>
  <si>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</si>
  <si>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</si>
  <si>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</si>
  <si>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</si>
  <si>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</si>
  <si>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</si>
  <si>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</si>
  <si>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</si>
  <si>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</si>
  <si>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</si>
  <si>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</si>
  <si>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</si>
  <si>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</si>
  <si>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</si>
  <si>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</si>
  <si>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</si>
  <si>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</si>
  <si>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</si>
  <si>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</si>
  <si>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</si>
  <si>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</si>
  <si>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</si>
  <si>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</si>
  <si>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</si>
  <si>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</si>
  <si>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</si>
  <si>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</si>
  <si>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</si>
  <si>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</si>
  <si>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</si>
  <si>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</si>
  <si>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</si>
  <si>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</si>
  <si>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</si>
  <si>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</si>
  <si>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</si>
  <si>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</si>
  <si>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</si>
  <si>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</si>
  <si>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</si>
  <si>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</si>
  <si>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</si>
  <si>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</si>
  <si>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</si>
  <si>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</si>
  <si>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</si>
  <si>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</si>
  <si>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</si>
  <si>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</si>
  <si>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</si>
  <si>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</si>
  <si>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</si>
  <si>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</si>
  <si>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</si>
  <si>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</si>
  <si>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</si>
  <si>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</si>
  <si>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</si>
  <si>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</si>
  <si>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</si>
  <si>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</si>
  <si>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</si>
  <si>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</si>
  <si>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</si>
  <si>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</si>
  <si>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</si>
  <si>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</si>
  <si>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</si>
  <si>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</si>
  <si>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</si>
  <si>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</si>
  <si>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</si>
  <si>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</si>
  <si>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</si>
  <si>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</si>
  <si>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</si>
  <si>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</si>
  <si>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</si>
  <si>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</si>
  <si>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</si>
  <si>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</si>
  <si>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</si>
  <si>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</si>
  <si>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</si>
  <si>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</si>
  <si>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</si>
  <si>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</si>
  <si>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</si>
  <si>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</si>
  <si>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</si>
  <si>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</si>
  <si>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</si>
  <si>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</si>
  <si>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</si>
  <si>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</si>
  <si>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</si>
  <si>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</si>
  <si>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</si>
  <si>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</si>
  <si>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</si>
  <si>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</si>
  <si>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</si>
  <si>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</si>
  <si>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</si>
  <si>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</si>
  <si>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</si>
  <si>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</si>
  <si>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</si>
  <si>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</si>
  <si>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</si>
  <si>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</si>
  <si>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</si>
  <si>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</si>
  <si>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</si>
  <si>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</si>
  <si>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</si>
  <si>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</si>
  <si>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</si>
  <si>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</si>
  <si>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</si>
  <si>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</si>
  <si>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</si>
  <si>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</si>
  <si>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</si>
  <si>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</si>
  <si>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</si>
  <si>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</si>
  <si>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</si>
  <si>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</si>
  <si>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</si>
  <si>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</si>
  <si>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</si>
  <si>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</si>
  <si>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</si>
  <si>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</si>
  <si>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</si>
  <si>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</si>
  <si>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</si>
  <si>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</si>
  <si>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</si>
  <si>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</si>
  <si>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</si>
  <si>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</si>
  <si>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</si>
  <si>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</si>
  <si>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</si>
  <si>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</si>
  <si>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</si>
  <si>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</si>
  <si>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</si>
  <si>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</si>
  <si>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</si>
  <si>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</si>
  <si>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</si>
  <si>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</si>
  <si>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</si>
  <si>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</si>
  <si>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</si>
  <si>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</si>
  <si>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</si>
  <si>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</si>
  <si>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</si>
  <si>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</si>
  <si>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</si>
  <si>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</si>
  <si>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</si>
  <si>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</si>
  <si>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</si>
  <si>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</si>
  <si>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</si>
  <si>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</si>
  <si>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</si>
  <si>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</si>
  <si>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</si>
  <si>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</si>
  <si>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</si>
  <si>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</si>
  <si>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</si>
  <si>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</si>
  <si>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</si>
  <si>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</si>
  <si>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</si>
  <si>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</si>
  <si>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</si>
  <si>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</si>
  <si>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</si>
  <si>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</si>
  <si>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</si>
  <si>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</si>
  <si>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</si>
  <si>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</si>
  <si>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</si>
  <si>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</si>
  <si>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</si>
  <si>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</si>
  <si>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</si>
  <si>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</si>
  <si>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</si>
  <si>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</si>
  <si>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</si>
  <si>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</si>
  <si>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</si>
  <si>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</si>
  <si>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</si>
  <si>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</si>
  <si>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</si>
  <si>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</si>
  <si>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</si>
  <si>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</si>
  <si>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</si>
  <si>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</si>
  <si>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</si>
  <si>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</si>
  <si>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</si>
  <si>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</si>
  <si>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</si>
  <si>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</si>
  <si>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</si>
  <si>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</si>
  <si>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</si>
  <si>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</si>
  <si>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</si>
  <si>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</si>
  <si>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</si>
  <si>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</si>
  <si>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</si>
  <si>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</si>
  <si>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</si>
  <si>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</si>
  <si>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</si>
  <si>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</si>
  <si>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</si>
  <si>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</si>
  <si>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</si>
  <si>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</si>
  <si>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</si>
  <si>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</si>
  <si>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</si>
  <si>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</si>
  <si>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</si>
  <si>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</si>
  <si>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</si>
  <si>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</si>
  <si>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</si>
  <si>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</si>
  <si>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</si>
  <si>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</si>
  <si>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</si>
  <si>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</si>
  <si>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</si>
  <si>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</si>
  <si>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</si>
  <si>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</si>
  <si>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</si>
  <si>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</si>
  <si>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</si>
  <si>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</si>
  <si>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</si>
  <si>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</si>
  <si>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</si>
  <si>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</si>
  <si>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</si>
  <si>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</si>
  <si>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</si>
  <si>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</si>
  <si>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</si>
  <si>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</si>
  <si>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</si>
  <si>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</si>
  <si>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</si>
  <si>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</si>
  <si>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</si>
  <si>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</si>
  <si>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</si>
  <si>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</si>
  <si>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</si>
  <si>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</si>
  <si>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</si>
  <si>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</si>
  <si>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</si>
  <si>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</si>
  <si>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</si>
  <si>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</si>
  <si>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</si>
  <si>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</si>
  <si>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</si>
  <si>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</si>
  <si>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</si>
  <si>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</si>
  <si>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</si>
  <si>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</si>
  <si>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</si>
  <si>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</si>
  <si>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</si>
  <si>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</si>
  <si>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</si>
  <si>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</si>
  <si>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</si>
  <si>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</si>
  <si>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</si>
  <si>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</si>
  <si>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</si>
  <si>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</si>
  <si>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</si>
  <si>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</si>
  <si>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</si>
  <si>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</si>
  <si>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</si>
  <si>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</si>
  <si>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</si>
  <si>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</si>
  <si>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</si>
  <si>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</si>
  <si>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</si>
  <si>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</si>
  <si>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</si>
  <si>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</si>
  <si>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</si>
  <si>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</si>
  <si>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</si>
  <si>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</si>
  <si>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</si>
  <si>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</si>
  <si>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</si>
  <si>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</si>
  <si>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</si>
  <si>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</si>
  <si>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</si>
  <si>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</si>
  <si>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</si>
  <si>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</si>
  <si>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</si>
  <si>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</si>
  <si>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</si>
  <si>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</si>
  <si>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</si>
  <si>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</si>
  <si>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</si>
  <si>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</si>
  <si>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</si>
  <si>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</si>
  <si>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</si>
  <si>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</si>
  <si>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</si>
  <si>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</si>
  <si>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</si>
  <si>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</si>
  <si>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</si>
  <si>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</si>
  <si>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</si>
  <si>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</si>
  <si>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</si>
  <si>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</si>
  <si>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</si>
  <si>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</si>
  <si>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</si>
  <si>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</si>
  <si>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</si>
  <si>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</si>
  <si>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</si>
  <si>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</si>
  <si>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</si>
  <si>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</si>
  <si>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</si>
  <si>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</si>
  <si>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</si>
  <si>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</si>
  <si>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</si>
  <si>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</si>
  <si>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</si>
  <si>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</si>
  <si>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</si>
  <si>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</si>
  <si>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</si>
  <si>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</si>
  <si>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</si>
  <si>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</si>
  <si>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</si>
  <si>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</si>
  <si>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</si>
  <si>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</si>
  <si>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</si>
  <si>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</si>
  <si>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</si>
  <si>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</si>
  <si>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</si>
  <si>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</si>
  <si>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</si>
  <si>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</si>
  <si>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</si>
  <si>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</si>
  <si>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</si>
  <si>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</si>
  <si>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</si>
  <si>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</si>
  <si>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</si>
  <si>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</si>
  <si>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</si>
  <si>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</si>
  <si>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</si>
  <si>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</si>
  <si>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</si>
  <si>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</si>
  <si>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</si>
  <si>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</si>
  <si>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</si>
  <si>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</si>
  <si>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</si>
  <si>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</si>
  <si>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</si>
  <si>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</si>
  <si>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</si>
  <si>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</si>
  <si>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</si>
  <si>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</si>
  <si>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</si>
  <si>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</si>
  <si>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</si>
  <si>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</si>
  <si>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</si>
  <si>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</si>
  <si>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</si>
  <si>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</si>
  <si>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</si>
  <si>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</si>
  <si>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</si>
  <si>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</si>
  <si>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</si>
  <si>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</si>
  <si>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</si>
  <si>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</si>
  <si>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</si>
  <si>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</si>
  <si>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</si>
  <si>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</si>
  <si>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</si>
  <si>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</si>
  <si>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</si>
  <si>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</si>
  <si>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</si>
  <si>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</si>
  <si>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</si>
  <si>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</si>
  <si>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</si>
  <si>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</si>
  <si>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</si>
  <si>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</si>
  <si>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</si>
  <si>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</si>
  <si>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</si>
  <si>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</si>
  <si>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</si>
  <si>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</si>
  <si>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</si>
  <si>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</si>
  <si>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</si>
  <si>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</si>
  <si>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</si>
  <si>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</si>
  <si>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</si>
  <si>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</si>
  <si>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</si>
  <si>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</si>
  <si>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</si>
  <si>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</si>
  <si>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</si>
  <si>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</si>
  <si>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</si>
  <si>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</si>
  <si>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</si>
  <si>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</si>
  <si>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</si>
  <si>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</si>
  <si>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</si>
  <si>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</si>
  <si>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</si>
  <si>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</si>
  <si>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</si>
  <si>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</si>
  <si>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</si>
  <si>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</si>
  <si>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</si>
  <si>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</si>
  <si>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</si>
  <si>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</si>
  <si>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</si>
  <si>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</si>
  <si>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</si>
  <si>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</si>
  <si>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</si>
  <si>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</si>
  <si>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</si>
  <si>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</si>
  <si>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</si>
  <si>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</si>
  <si>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</si>
  <si>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</si>
  <si>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</si>
  <si>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</si>
  <si>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</si>
  <si>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</si>
  <si>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</si>
  <si>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</si>
  <si>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</si>
  <si>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</si>
  <si>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</si>
  <si>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</si>
  <si>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</si>
  <si>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</si>
  <si>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</si>
  <si>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</si>
  <si>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</si>
  <si>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</si>
  <si>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</si>
  <si>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</si>
  <si>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</si>
  <si>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</si>
  <si>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</si>
  <si>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</si>
  <si>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</si>
  <si>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</si>
  <si>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</si>
  <si>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</si>
  <si>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</si>
  <si>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</si>
  <si>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</si>
  <si>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</si>
  <si>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</si>
  <si>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</si>
  <si>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</si>
  <si>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</si>
  <si>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</si>
  <si>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</si>
  <si>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</si>
  <si>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</si>
  <si>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</si>
  <si>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</si>
  <si>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</si>
  <si>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</si>
  <si>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</si>
  <si>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</si>
  <si>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</si>
  <si>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</si>
  <si>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</si>
  <si>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</si>
  <si>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</si>
  <si>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</si>
  <si>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</si>
  <si>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</si>
  <si>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</si>
  <si>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</si>
  <si>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</si>
  <si>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</si>
  <si>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</si>
  <si>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</si>
  <si>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</si>
  <si>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</si>
  <si>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</si>
  <si>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</si>
  <si>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</si>
  <si>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</si>
  <si>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</si>
  <si>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</si>
  <si>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</si>
  <si>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</si>
  <si>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</si>
  <si>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</si>
  <si>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</si>
  <si>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</si>
  <si>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</si>
  <si>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</si>
  <si>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</si>
  <si>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</si>
  <si>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</si>
  <si>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</si>
  <si>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</si>
  <si>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</si>
  <si>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</si>
  <si>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</si>
  <si>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</si>
  <si>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</si>
  <si>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</si>
  <si>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</si>
  <si>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</si>
  <si>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</si>
  <si>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</si>
  <si>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</si>
  <si>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</si>
  <si>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</si>
  <si>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</si>
  <si>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</si>
  <si>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</si>
  <si>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</si>
  <si>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</si>
  <si>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</si>
  <si>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</si>
  <si>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</si>
  <si>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</si>
  <si>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</si>
  <si>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</si>
  <si>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</si>
  <si>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</si>
  <si>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</si>
  <si>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</si>
  <si>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</si>
  <si>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</si>
  <si>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</si>
  <si>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</si>
  <si>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</si>
  <si>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</si>
  <si>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</si>
  <si>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</si>
  <si>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</si>
  <si>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</si>
  <si>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</si>
  <si>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</si>
  <si>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</si>
  <si>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</si>
  <si>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</si>
  <si>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</si>
  <si>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</si>
  <si>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</si>
  <si>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</si>
  <si>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</si>
  <si>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</si>
  <si>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</si>
  <si>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</si>
  <si>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</si>
  <si>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</si>
  <si>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</si>
  <si>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</si>
  <si>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</si>
  <si>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</si>
  <si>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</si>
  <si>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</si>
  <si>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</si>
  <si>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</si>
  <si>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</si>
  <si>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</si>
  <si>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</si>
  <si>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</si>
  <si>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</si>
  <si>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</si>
  <si>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</si>
  <si>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</si>
  <si>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</si>
  <si>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</si>
  <si>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</si>
  <si>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</si>
  <si>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</si>
  <si>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</si>
  <si>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</si>
  <si>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</si>
  <si>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</si>
  <si>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</si>
  <si>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</si>
  <si>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</si>
  <si>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</si>
  <si>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</si>
  <si>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</si>
  <si>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</si>
  <si>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</si>
  <si>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</si>
  <si>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</si>
  <si>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</si>
  <si>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</si>
  <si>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</si>
  <si>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</si>
  <si>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</si>
  <si>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</si>
  <si>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</si>
  <si>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</si>
  <si>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</si>
  <si>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</si>
  <si>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</si>
  <si>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</si>
  <si>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</si>
  <si>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</si>
  <si>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</si>
  <si>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</si>
  <si>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</si>
  <si>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</si>
  <si>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</si>
  <si>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</si>
  <si>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</si>
  <si>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</si>
  <si>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</si>
  <si>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</si>
  <si>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</si>
  <si>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</si>
  <si>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</si>
  <si>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</si>
  <si>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</si>
  <si>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</si>
  <si>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</si>
  <si>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</si>
  <si>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</si>
  <si>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</si>
  <si>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</si>
  <si>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</si>
  <si>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</si>
  <si>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</si>
  <si>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</si>
  <si>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</si>
  <si>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</si>
  <si>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</si>
  <si>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</si>
  <si>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</si>
  <si>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</si>
  <si>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</si>
  <si>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</si>
  <si>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</si>
  <si>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</si>
  <si>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</si>
  <si>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</si>
  <si>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</si>
  <si>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</si>
  <si>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</si>
  <si>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</si>
  <si>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</si>
  <si>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</si>
  <si>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</si>
  <si>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</si>
  <si>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</si>
  <si>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</si>
  <si>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</si>
  <si>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</si>
  <si>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</si>
  <si>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</si>
  <si>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</si>
  <si>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</si>
  <si>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</si>
  <si>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</si>
  <si>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</si>
  <si>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</si>
  <si>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</si>
  <si>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</si>
  <si>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</si>
  <si>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</si>
  <si>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</si>
  <si>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</si>
  <si>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</si>
  <si>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</si>
  <si>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</si>
  <si>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</si>
  <si>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</si>
  <si>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</si>
  <si>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</si>
  <si>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</si>
  <si>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</si>
  <si>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</si>
  <si>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</si>
  <si>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</si>
  <si>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</si>
  <si>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</si>
  <si>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</si>
  <si>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</si>
  <si>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</si>
  <si>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</si>
  <si>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</si>
  <si>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</si>
  <si>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</si>
  <si>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</si>
  <si>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</si>
  <si>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</si>
  <si>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</si>
  <si>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</si>
  <si>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</si>
  <si>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</si>
  <si>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</si>
  <si>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</si>
  <si>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</si>
  <si>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</si>
  <si>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</si>
  <si>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</si>
  <si>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</si>
  <si>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</si>
  <si>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</si>
  <si>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</si>
  <si>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</si>
  <si>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</si>
  <si>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</si>
  <si>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</si>
  <si>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</si>
  <si>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</si>
  <si>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</si>
  <si>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</si>
  <si>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</si>
  <si>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</si>
  <si>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</si>
  <si>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</si>
  <si>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</si>
  <si>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</si>
  <si>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</si>
  <si>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</si>
  <si>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</si>
  <si>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</si>
  <si>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</si>
  <si>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</si>
  <si>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</si>
  <si>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</si>
  <si>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</si>
  <si>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</si>
  <si>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</si>
  <si>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</si>
  <si>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</si>
  <si>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</si>
  <si>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</si>
  <si>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</si>
  <si>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</si>
  <si>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</si>
  <si>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</si>
  <si>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</si>
  <si>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</si>
  <si>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</si>
  <si>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</si>
  <si>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</si>
  <si>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</si>
  <si>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</si>
  <si>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</si>
  <si>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</si>
  <si>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</si>
  <si>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</si>
  <si>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</si>
  <si>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</si>
  <si>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</si>
  <si>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</si>
  <si>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</si>
  <si>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</si>
  <si>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</si>
  <si>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</si>
  <si>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</si>
  <si>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</si>
  <si>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</si>
  <si>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</si>
  <si>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</si>
  <si>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</si>
  <si>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</si>
  <si>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</si>
  <si>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</si>
  <si>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</si>
  <si>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</si>
  <si>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</si>
  <si>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</si>
  <si>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</si>
  <si>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</si>
  <si>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</si>
  <si>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</si>
  <si>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</si>
  <si>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</si>
  <si>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</si>
  <si>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</si>
  <si>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</si>
  <si>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</si>
  <si>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</si>
  <si>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</si>
  <si>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</si>
  <si>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</si>
  <si>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</si>
  <si>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</si>
  <si>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</si>
  <si>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</si>
  <si>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</si>
  <si>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</si>
  <si>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</si>
  <si>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</si>
  <si>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</si>
  <si>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</si>
  <si>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</si>
  <si>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</si>
  <si>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</si>
  <si>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</si>
  <si>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</si>
  <si>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</si>
  <si>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</si>
  <si>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</si>
  <si>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</si>
  <si>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</si>
  <si>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</si>
  <si>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</si>
  <si>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</si>
  <si>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</si>
  <si>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</si>
  <si>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</si>
  <si>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</si>
  <si>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</si>
  <si>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</si>
  <si>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</si>
  <si>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</si>
  <si>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</si>
  <si>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</si>
  <si>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</si>
  <si>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</si>
  <si>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</si>
  <si>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</si>
  <si>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</si>
  <si>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</si>
  <si>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</si>
  <si>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</si>
  <si>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</si>
  <si>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</si>
  <si>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</si>
  <si>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</si>
  <si>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</si>
  <si>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</si>
  <si>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</si>
  <si>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</si>
  <si>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</si>
  <si>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</si>
  <si>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</si>
  <si>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</si>
  <si>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</si>
  <si>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</si>
  <si>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</si>
  <si>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</si>
  <si>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</si>
  <si>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</si>
  <si>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</si>
  <si>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</si>
  <si>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</si>
  <si>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</si>
  <si>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</si>
  <si>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</si>
  <si>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</si>
  <si>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</si>
  <si>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</si>
  <si>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</si>
  <si>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</si>
  <si>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</si>
  <si>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</si>
  <si>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</si>
  <si>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</si>
  <si>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</si>
  <si>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</si>
  <si>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</si>
  <si>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</si>
  <si>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</si>
  <si>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</si>
  <si>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</si>
  <si>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</si>
  <si>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</si>
  <si>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</si>
  <si>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</si>
  <si>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</si>
  <si>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</si>
  <si>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</si>
  <si>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</si>
  <si>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</si>
  <si>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</si>
  <si>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</si>
  <si>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</si>
  <si>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</si>
  <si>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</si>
  <si>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</si>
  <si>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</si>
  <si>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</si>
  <si>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</si>
  <si>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</si>
  <si>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</si>
  <si>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</si>
  <si>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</si>
  <si>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</si>
  <si>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</si>
  <si>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</si>
  <si>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</si>
  <si>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</si>
  <si>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</si>
  <si>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</si>
  <si>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</si>
  <si>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</si>
  <si>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</si>
  <si>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</si>
  <si>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</si>
  <si>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</si>
  <si>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</si>
  <si>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</si>
  <si>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</si>
  <si>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</si>
  <si>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</si>
  <si>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</si>
  <si>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</si>
  <si>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</si>
  <si>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</si>
  <si>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</si>
  <si>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</si>
  <si>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</si>
  <si>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</si>
  <si>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</si>
  <si>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</si>
  <si>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</si>
  <si>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</si>
  <si>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</si>
  <si>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</si>
  <si>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</si>
  <si>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</si>
  <si>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</si>
  <si>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</si>
  <si>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</si>
  <si>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</si>
  <si>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</si>
  <si>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</si>
  <si>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</si>
  <si>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</si>
  <si>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</si>
  <si>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</si>
  <si>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</si>
  <si>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</si>
  <si>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</si>
  <si>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</si>
  <si>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</si>
  <si>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</si>
  <si>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</si>
  <si>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</si>
  <si>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</si>
  <si>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</si>
  <si>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</si>
  <si>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</si>
  <si>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</si>
  <si>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</si>
  <si>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</si>
  <si>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</si>
  <si>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</si>
  <si>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</si>
  <si>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</si>
  <si>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</si>
  <si>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</si>
  <si>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</si>
  <si>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</si>
  <si>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</si>
  <si>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</si>
  <si>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</si>
  <si>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</si>
  <si>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</si>
  <si>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</si>
  <si>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</si>
  <si>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</si>
  <si>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</si>
  <si>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</si>
  <si>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</si>
  <si>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</si>
  <si>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</si>
  <si>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</si>
  <si>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</si>
  <si>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</si>
  <si>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</si>
  <si>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</si>
  <si>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</si>
  <si>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</si>
  <si>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</si>
  <si>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</si>
  <si>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</si>
  <si>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</si>
  <si>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</si>
  <si>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</si>
  <si>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</si>
  <si>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</si>
  <si>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</si>
  <si>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</si>
  <si>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</si>
  <si>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</si>
  <si>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</si>
  <si>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</si>
  <si>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</si>
  <si>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</si>
  <si>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</si>
  <si>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</si>
  <si>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</si>
  <si>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</si>
  <si>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</si>
  <si>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</si>
  <si>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</si>
  <si>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</si>
  <si>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</si>
  <si>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</si>
  <si>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</si>
  <si>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</si>
  <si>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</si>
  <si>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</si>
  <si>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</si>
  <si>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</si>
  <si>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</si>
  <si>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</si>
  <si>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</si>
  <si>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</si>
  <si>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</si>
  <si>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</si>
  <si>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</si>
  <si>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</si>
  <si>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</si>
  <si>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</si>
  <si>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</si>
  <si>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</si>
  <si>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</si>
  <si>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</si>
  <si>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</si>
  <si>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</si>
  <si>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</si>
  <si>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</si>
  <si>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</si>
  <si>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</si>
  <si>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</si>
  <si>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</si>
  <si>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</si>
  <si>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</si>
  <si>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</si>
  <si>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</si>
  <si>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</si>
  <si>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</si>
  <si>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</si>
  <si>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</si>
  <si>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</si>
  <si>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</si>
  <si>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</si>
  <si>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</si>
  <si>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</si>
  <si>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</si>
  <si>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</si>
  <si>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</si>
  <si>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</si>
  <si>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</si>
  <si>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</si>
  <si>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</si>
  <si>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</si>
  <si>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</si>
  <si>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</si>
  <si>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</si>
  <si>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</si>
  <si>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</si>
  <si>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</si>
  <si>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</si>
  <si>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</si>
  <si>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</si>
  <si>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</si>
  <si>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</si>
  <si>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</si>
  <si>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</si>
  <si>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</si>
  <si>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</si>
  <si>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</si>
  <si>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</si>
  <si>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</si>
  <si>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</si>
  <si>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</si>
  <si>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</si>
  <si>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</si>
  <si>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</si>
  <si>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</si>
  <si>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</si>
  <si>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</si>
  <si>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</si>
  <si>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</si>
  <si>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</si>
  <si>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</si>
  <si>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</si>
  <si>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</si>
  <si>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</si>
  <si>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</si>
  <si>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</si>
  <si>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</si>
  <si>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</si>
  <si>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</si>
  <si>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</si>
  <si>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</si>
  <si>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</si>
  <si>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</si>
  <si>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</si>
  <si>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</si>
  <si>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</si>
  <si>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</si>
  <si>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</si>
  <si>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</si>
  <si>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</si>
  <si>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</si>
  <si>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</si>
  <si>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</si>
  <si>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</si>
  <si>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</si>
  <si>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</si>
  <si>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</si>
  <si>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</si>
  <si>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</si>
  <si>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</si>
  <si>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</si>
  <si>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</si>
  <si>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</si>
  <si>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</si>
  <si>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</si>
  <si>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</si>
  <si>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</si>
  <si>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</si>
  <si>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</si>
  <si>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</si>
  <si>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</si>
  <si>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</si>
  <si>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</si>
  <si>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</si>
  <si>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</si>
  <si>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</si>
  <si>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</si>
  <si>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</si>
  <si>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</si>
  <si>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</si>
  <si>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</si>
  <si>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</si>
  <si>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</si>
  <si>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</si>
  <si>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</si>
  <si>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</si>
  <si>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</si>
  <si>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</si>
  <si>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</si>
  <si>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</si>
  <si>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</si>
  <si>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</si>
  <si>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</si>
  <si>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</si>
  <si>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</si>
  <si>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</si>
  <si>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</si>
  <si>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</si>
  <si>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</si>
  <si>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</si>
  <si>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</si>
  <si>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</si>
  <si>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</si>
  <si>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</si>
  <si>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</si>
  <si>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</si>
  <si>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</si>
  <si>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</si>
  <si>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</si>
  <si>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</si>
  <si>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</si>
  <si>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</si>
  <si>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</si>
  <si>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</si>
  <si>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</si>
  <si>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</si>
  <si>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</si>
  <si>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</si>
  <si>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</si>
  <si>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</si>
  <si>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</si>
  <si>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</si>
  <si>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</si>
  <si>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</si>
  <si>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</si>
  <si>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</si>
  <si>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</si>
  <si>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</si>
  <si>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</si>
  <si>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</si>
  <si>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</si>
  <si>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</si>
  <si>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</si>
  <si>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</si>
  <si>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</si>
  <si>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</si>
  <si>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</si>
  <si>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</si>
  <si>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</si>
  <si>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</si>
  <si>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</si>
  <si>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</si>
  <si>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</si>
  <si>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</si>
  <si>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</si>
  <si>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</si>
  <si>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</si>
  <si>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</si>
  <si>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</si>
  <si>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</si>
  <si>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</si>
  <si>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</si>
  <si>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</si>
  <si>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</si>
  <si>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</si>
  <si>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</si>
  <si>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</si>
  <si>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</si>
  <si>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</si>
  <si>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</si>
  <si>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</si>
  <si>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</si>
  <si>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</si>
  <si>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</si>
  <si>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</si>
  <si>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</si>
  <si>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</si>
  <si>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</si>
  <si>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</si>
  <si>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</si>
  <si>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</si>
  <si>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</si>
  <si>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</si>
  <si>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</si>
  <si>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</si>
  <si>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</si>
  <si>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</si>
  <si>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</si>
  <si>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</si>
  <si>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</si>
  <si>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</si>
  <si>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</si>
  <si>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</si>
  <si>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</si>
  <si>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</si>
  <si>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</si>
  <si>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</si>
  <si>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</si>
  <si>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</si>
  <si>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</si>
  <si>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</si>
  <si>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</si>
  <si>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</si>
  <si>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</si>
  <si>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</si>
  <si>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</si>
  <si>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</si>
  <si>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</si>
  <si>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</si>
  <si>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</si>
  <si>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</si>
  <si>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</si>
  <si>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</si>
  <si>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</si>
  <si>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</si>
  <si>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</si>
  <si>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</si>
  <si>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</si>
  <si>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</si>
  <si>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</si>
  <si>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</si>
  <si>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</si>
  <si>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</si>
  <si>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</si>
  <si>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</si>
  <si>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</si>
  <si>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</si>
  <si>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</si>
  <si>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</si>
  <si>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</si>
  <si>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</si>
  <si>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</si>
  <si>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</si>
  <si>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</si>
  <si>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</si>
  <si>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</si>
  <si>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</si>
  <si>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</si>
  <si>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</si>
  <si>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</si>
  <si>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</si>
  <si>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</si>
  <si>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</si>
  <si>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</si>
  <si>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</si>
  <si>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</si>
  <si>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</si>
  <si>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</si>
  <si>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</si>
  <si>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</si>
  <si>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</si>
  <si>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</si>
  <si>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</si>
  <si>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</si>
  <si>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</si>
  <si>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</si>
  <si>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</si>
  <si>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</si>
  <si>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</si>
  <si>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</si>
  <si>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</si>
  <si>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</si>
  <si>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</si>
  <si>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</si>
  <si>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</si>
  <si>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</si>
  <si>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</si>
  <si>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</si>
  <si>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</si>
  <si>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</si>
  <si>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</si>
  <si>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</si>
  <si>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</si>
  <si>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</si>
  <si>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</si>
  <si>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</si>
  <si>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</si>
  <si>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</si>
  <si>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</si>
  <si>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</si>
  <si>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</si>
  <si>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</si>
  <si>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</si>
  <si>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</si>
  <si>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</si>
  <si>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</si>
  <si>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</si>
  <si>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</si>
  <si>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</si>
  <si>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</si>
  <si>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</si>
  <si>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</si>
  <si>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</si>
  <si>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</si>
  <si>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</si>
  <si>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</si>
  <si>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</si>
  <si>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</si>
  <si>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</si>
  <si>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</si>
  <si>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</si>
  <si>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</si>
  <si>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</si>
  <si>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</si>
  <si>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</si>
  <si>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</si>
  <si>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</si>
  <si>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</si>
  <si>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</si>
  <si>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</si>
  <si>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</si>
  <si>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</si>
  <si>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</si>
  <si>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</si>
  <si>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</si>
  <si>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</si>
  <si>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</si>
  <si>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</si>
  <si>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</si>
  <si>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</si>
  <si>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</si>
  <si>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</si>
  <si>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</si>
  <si>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</si>
  <si>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</si>
  <si>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</si>
  <si>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</si>
  <si>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</si>
  <si>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</si>
  <si>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</si>
  <si>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</si>
  <si>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</si>
  <si>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</si>
  <si>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</si>
  <si>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</si>
  <si>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</si>
  <si>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</si>
  <si>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</si>
  <si>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</si>
  <si>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</si>
  <si>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</si>
  <si>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</si>
  <si>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</si>
  <si>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</si>
  <si>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</si>
  <si>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</si>
  <si>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</si>
  <si>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</si>
  <si>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</si>
  <si>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</si>
  <si>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</si>
  <si>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</si>
  <si>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</si>
  <si>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</si>
  <si>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</si>
  <si>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</si>
  <si>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</si>
  <si>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</si>
  <si>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</si>
  <si>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</si>
  <si>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</si>
  <si>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</si>
  <si>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</si>
  <si>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</si>
  <si>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</si>
  <si>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</si>
  <si>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</si>
  <si>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</si>
  <si>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</si>
  <si>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</si>
  <si>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</si>
  <si>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</si>
  <si>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</si>
  <si>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</si>
  <si>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</si>
  <si>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</si>
  <si>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</si>
  <si>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</si>
  <si>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</si>
  <si>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</si>
  <si>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</si>
  <si>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</si>
  <si>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</si>
  <si>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</si>
  <si>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</si>
  <si>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</si>
  <si>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</si>
  <si>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</si>
  <si>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</si>
  <si>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</si>
  <si>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</si>
  <si>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</si>
  <si>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</si>
  <si>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</si>
  <si>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</si>
  <si>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</si>
  <si>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</si>
  <si>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</si>
  <si>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</si>
  <si>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</si>
  <si>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</si>
  <si>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</si>
  <si>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</si>
  <si>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</si>
  <si>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</si>
  <si>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</si>
  <si>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</si>
  <si>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</si>
  <si>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</si>
  <si>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</si>
  <si>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</si>
  <si>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</si>
  <si>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</si>
  <si>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</si>
  <si>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</si>
  <si>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</si>
  <si>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</si>
  <si>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</si>
  <si>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</si>
  <si>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</si>
  <si>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</si>
  <si>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</si>
  <si>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</si>
  <si>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</si>
  <si>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</si>
  <si>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</si>
  <si>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</si>
  <si>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</si>
  <si>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</si>
  <si>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</si>
  <si>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</si>
  <si>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</si>
  <si>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</si>
  <si>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</si>
  <si>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</si>
  <si>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</si>
  <si>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</si>
  <si>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</si>
  <si>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</si>
  <si>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</si>
  <si>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</si>
  <si>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</si>
  <si>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</si>
  <si>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</si>
  <si>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</si>
  <si>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</si>
  <si>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</si>
  <si>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</si>
  <si>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</si>
  <si>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</si>
  <si>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</si>
  <si>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</si>
  <si>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</si>
  <si>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</si>
  <si>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</si>
  <si>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</si>
  <si>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</si>
  <si>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</si>
  <si>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</si>
  <si>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</si>
  <si>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</si>
  <si>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</si>
  <si>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</si>
  <si>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</si>
  <si>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</si>
  <si>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</si>
  <si>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</si>
  <si>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</si>
  <si>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</si>
  <si>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</si>
  <si>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</si>
  <si>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</si>
  <si>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</si>
  <si>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</si>
  <si>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</si>
  <si>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</si>
  <si>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</si>
  <si>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</si>
  <si>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</si>
  <si>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</si>
  <si>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</si>
  <si>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</si>
  <si>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</si>
  <si>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</si>
  <si>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</si>
  <si>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</si>
  <si>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</si>
  <si>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</si>
  <si>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</si>
  <si>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</si>
  <si>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</si>
  <si>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</si>
  <si>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</si>
  <si>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</si>
  <si>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</si>
  <si>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</si>
  <si>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</si>
  <si>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</si>
  <si>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</si>
  <si>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</si>
  <si>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</si>
  <si>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</si>
  <si>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</si>
  <si>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</si>
  <si>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</si>
  <si>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</si>
  <si>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</si>
  <si>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</si>
  <si>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</si>
  <si>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</si>
  <si>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</si>
  <si>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</si>
  <si>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</si>
  <si>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</si>
  <si>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</si>
  <si>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</si>
  <si>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</si>
  <si>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</si>
  <si>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</si>
  <si>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</si>
  <si>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</si>
  <si>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</si>
  <si>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</si>
  <si>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</si>
  <si>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</si>
  <si>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</si>
  <si>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</si>
  <si>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</si>
  <si>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</si>
  <si>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</si>
  <si>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</si>
  <si>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</si>
  <si>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</si>
  <si>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</si>
  <si>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</si>
  <si>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</si>
  <si>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</si>
  <si>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</si>
  <si>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</si>
  <si>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</si>
  <si>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</si>
  <si>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</si>
  <si>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</si>
  <si>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</si>
  <si>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</si>
  <si>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</si>
  <si>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</si>
  <si>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</si>
  <si>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</si>
  <si>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</si>
  <si>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</si>
  <si>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</si>
  <si>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</si>
  <si>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</si>
  <si>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</si>
  <si>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</si>
  <si>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</si>
  <si>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</si>
  <si>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</si>
  <si>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</si>
  <si>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</si>
  <si>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</si>
  <si>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</si>
  <si>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</si>
  <si>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</si>
  <si>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</si>
  <si>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</si>
  <si>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</si>
  <si>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</si>
  <si>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</si>
  <si>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</si>
  <si>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</si>
  <si>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</si>
  <si>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</si>
  <si>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</si>
  <si>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</si>
  <si>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</si>
  <si>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</si>
  <si>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</si>
  <si>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</si>
  <si>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</si>
  <si>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</si>
  <si>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</si>
  <si>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</si>
  <si>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</si>
  <si>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</si>
  <si>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</si>
  <si>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</si>
  <si>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</si>
  <si>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</si>
  <si>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</si>
  <si>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</si>
  <si>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</si>
  <si>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</si>
  <si>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</si>
  <si>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</si>
  <si>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</si>
  <si>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</si>
  <si>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</si>
  <si>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</si>
  <si>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</si>
  <si>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</si>
  <si>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</si>
  <si>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</si>
  <si>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</si>
  <si>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</si>
  <si>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</si>
  <si>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</si>
  <si>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</si>
  <si>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</si>
  <si>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</si>
  <si>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</si>
  <si>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</si>
  <si>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</si>
  <si>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</si>
  <si>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</si>
  <si>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</si>
  <si>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</si>
  <si>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</si>
  <si>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</si>
  <si>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</si>
  <si>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</si>
  <si>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</si>
  <si>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</si>
  <si>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</si>
  <si>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</si>
  <si>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</si>
  <si>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</si>
  <si>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</si>
  <si>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</si>
  <si>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</si>
  <si>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</si>
  <si>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</si>
  <si>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</si>
  <si>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</si>
  <si>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</si>
  <si>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</si>
  <si>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</si>
  <si>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</si>
  <si>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</si>
  <si>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</si>
  <si>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</si>
  <si>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</si>
  <si>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</si>
  <si>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</si>
  <si>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</si>
  <si>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</si>
  <si>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</si>
  <si>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</si>
  <si>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</si>
  <si>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</si>
  <si>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</si>
  <si>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</si>
  <si>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</si>
  <si>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</si>
  <si>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</si>
  <si>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</si>
  <si>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</si>
  <si>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</si>
  <si>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</si>
  <si>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</si>
  <si>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</si>
  <si>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</si>
  <si>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</si>
  <si>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</si>
  <si>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</si>
  <si>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</si>
  <si>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</si>
  <si>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</si>
  <si>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</si>
  <si>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</si>
  <si>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</si>
  <si>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</si>
  <si>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</si>
  <si>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</si>
  <si>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</si>
  <si>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</si>
  <si>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</si>
  <si>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</si>
  <si>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</si>
  <si>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</si>
  <si>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</si>
  <si>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</si>
  <si>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</si>
  <si>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</si>
  <si>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</si>
  <si>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</si>
  <si>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</si>
  <si>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</si>
  <si>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</si>
  <si>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</si>
  <si>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</si>
  <si>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</si>
  <si>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</si>
  <si>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</si>
  <si>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</si>
  <si>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</si>
  <si>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</si>
  <si>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</si>
  <si>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</si>
  <si>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</si>
  <si>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</si>
  <si>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</si>
  <si>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</si>
  <si>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</si>
  <si>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</si>
  <si>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</si>
  <si>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</si>
  <si>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</si>
  <si>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</si>
  <si>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</si>
  <si>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</si>
  <si>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</si>
  <si>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</si>
  <si>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</si>
  <si>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</si>
  <si>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</si>
  <si>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</si>
  <si>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</si>
  <si>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</si>
  <si>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</si>
  <si>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</si>
  <si>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</si>
  <si>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</si>
  <si>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</si>
  <si>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</si>
  <si>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</si>
  <si>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</si>
  <si>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</si>
  <si>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</si>
  <si>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</si>
  <si>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</si>
  <si>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</si>
  <si>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</si>
  <si>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</si>
  <si>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</si>
  <si>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</si>
  <si>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</si>
  <si>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</si>
  <si>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</si>
  <si>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</si>
  <si>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</si>
  <si>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</si>
  <si>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</si>
  <si>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</si>
  <si>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</si>
  <si>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</si>
  <si>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</si>
  <si>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</si>
  <si>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</si>
  <si>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</si>
  <si>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</si>
  <si>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</si>
  <si>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</si>
  <si>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</si>
  <si>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</si>
  <si>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</si>
  <si>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</si>
  <si>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</si>
  <si>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</si>
  <si>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</si>
  <si>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</si>
  <si>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</si>
  <si>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</si>
  <si>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</si>
  <si>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</si>
  <si>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</si>
  <si>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</si>
  <si>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</si>
  <si>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</si>
  <si>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</si>
  <si>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</si>
  <si>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</si>
  <si>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</si>
  <si>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</si>
  <si>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</si>
  <si>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</si>
  <si>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</si>
  <si>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</si>
  <si>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</si>
  <si>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</si>
  <si>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</si>
  <si>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</si>
  <si>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</si>
  <si>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</si>
  <si>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</si>
  <si>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</si>
  <si>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</si>
  <si>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</si>
  <si>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</si>
  <si>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</si>
  <si>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</si>
  <si>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</si>
  <si>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</si>
  <si>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</si>
  <si>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</si>
  <si>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</si>
  <si>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</si>
  <si>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</si>
  <si>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</si>
  <si>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</si>
  <si>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</si>
  <si>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</si>
  <si>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</si>
  <si>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</si>
  <si>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</si>
  <si>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</si>
  <si>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</si>
  <si>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</si>
  <si>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</si>
  <si>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</si>
  <si>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</si>
  <si>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</si>
  <si>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</si>
  <si>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</si>
  <si>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</si>
  <si>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</si>
  <si>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</si>
  <si>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</si>
  <si>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</si>
  <si>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</si>
  <si>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</si>
  <si>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</si>
  <si>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</si>
  <si>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</si>
  <si>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</si>
  <si>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</si>
  <si>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</si>
  <si>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</si>
  <si>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</si>
  <si>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</si>
  <si>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</si>
  <si>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</si>
  <si>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</si>
  <si>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</si>
  <si>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</si>
  <si>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</si>
  <si>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</si>
  <si>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</si>
  <si>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</si>
  <si>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</si>
  <si>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</si>
  <si>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</si>
  <si>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</si>
  <si>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</si>
  <si>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</si>
  <si>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</si>
  <si>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</si>
  <si>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</si>
  <si>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</si>
  <si>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</si>
  <si>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</si>
  <si>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</si>
  <si>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</si>
  <si>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</si>
  <si>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</si>
  <si>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</si>
  <si>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</si>
  <si>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</si>
  <si>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</si>
  <si>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</si>
  <si>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</si>
  <si>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</si>
  <si>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</si>
  <si>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</si>
  <si>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</si>
  <si>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</si>
  <si>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</si>
  <si>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</si>
  <si>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</si>
  <si>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</si>
  <si>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</si>
  <si>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</si>
  <si>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</si>
  <si>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</si>
  <si>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</si>
  <si>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</si>
  <si>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</si>
  <si>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</si>
  <si>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</si>
  <si>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</si>
  <si>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</si>
  <si>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</si>
  <si>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</si>
  <si>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</si>
  <si>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</si>
  <si>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</si>
  <si>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</si>
  <si>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</si>
  <si>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</si>
  <si>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</si>
  <si>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</si>
  <si>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</si>
  <si>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</si>
  <si>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</si>
  <si>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</si>
  <si>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</si>
  <si>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</si>
  <si>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</si>
  <si>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</si>
  <si>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</si>
  <si>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</si>
  <si>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</si>
  <si>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</si>
  <si>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</si>
  <si>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</si>
  <si>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</si>
  <si>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</si>
  <si>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</si>
  <si>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</si>
  <si>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</si>
  <si>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</si>
  <si>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</si>
  <si>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</si>
  <si>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</si>
  <si>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</si>
  <si>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</si>
  <si>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</si>
  <si>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</si>
  <si>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</si>
  <si>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</si>
  <si>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</si>
  <si>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</si>
  <si>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</si>
  <si>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</si>
  <si>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</si>
  <si>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</si>
  <si>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</si>
  <si>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</si>
  <si>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</si>
  <si>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</si>
  <si>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</si>
  <si>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</si>
  <si>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</si>
  <si>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</si>
  <si>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</si>
  <si>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</si>
  <si>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</si>
  <si>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</si>
  <si>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</si>
  <si>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</si>
  <si>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</si>
  <si>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</si>
  <si>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</si>
  <si>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</si>
  <si>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</si>
  <si>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</si>
  <si>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</si>
  <si>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</si>
  <si>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</si>
  <si>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</si>
  <si>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</si>
  <si>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</si>
  <si>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</si>
  <si>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</si>
  <si>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</si>
  <si>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</si>
  <si>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</si>
  <si>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</si>
  <si>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</si>
  <si>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</si>
  <si>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</si>
  <si>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</si>
  <si>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</si>
  <si>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</si>
  <si>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</si>
  <si>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</si>
  <si>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</si>
  <si>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</si>
  <si>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</si>
  <si>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</si>
  <si>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</si>
  <si>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</si>
  <si>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</si>
  <si>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</si>
  <si>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</si>
  <si>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</si>
  <si>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</si>
  <si>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</si>
  <si>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</si>
  <si>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</si>
  <si>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</si>
  <si>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</si>
  <si>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</si>
  <si>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</si>
  <si>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</si>
  <si>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</si>
  <si>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</si>
  <si>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</si>
  <si>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</si>
  <si>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</si>
  <si>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</si>
  <si>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</si>
  <si>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</si>
  <si>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</si>
  <si>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</si>
  <si>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</si>
  <si>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</si>
  <si>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</si>
  <si>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</si>
  <si>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</si>
  <si>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</si>
  <si>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</si>
  <si>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</si>
  <si>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</si>
  <si>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</si>
  <si>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</si>
  <si>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</si>
  <si>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</si>
  <si>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</si>
  <si>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</si>
  <si>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</si>
  <si>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</si>
  <si>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</si>
  <si>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</si>
  <si>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</si>
  <si>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</si>
  <si>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</si>
  <si>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</si>
  <si>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</si>
  <si>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</si>
  <si>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</si>
  <si>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</si>
  <si>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</si>
  <si>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</si>
  <si>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</si>
  <si>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</si>
  <si>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</si>
  <si>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</si>
  <si>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</si>
  <si>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</si>
  <si>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</si>
  <si>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</si>
  <si>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</si>
  <si>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</si>
  <si>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</si>
  <si>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</si>
  <si>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</si>
  <si>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</si>
  <si>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</si>
  <si>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</si>
  <si>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</si>
  <si>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</si>
  <si>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</si>
  <si>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</si>
  <si>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</si>
  <si>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</si>
  <si>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</si>
  <si>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</si>
  <si>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</si>
  <si>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</si>
  <si>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</si>
  <si>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</si>
  <si>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</si>
  <si>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</si>
  <si>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</si>
  <si>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</si>
  <si>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</si>
  <si>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</si>
  <si>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</si>
  <si>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</si>
  <si>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</si>
  <si>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</si>
  <si>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</si>
  <si>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</si>
  <si>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</si>
  <si>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</si>
  <si>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</si>
  <si>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</si>
  <si>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</si>
  <si>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</si>
  <si>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</si>
  <si>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</si>
  <si>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</si>
  <si>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</si>
  <si>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</si>
  <si>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</si>
  <si>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</si>
  <si>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</si>
  <si>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</si>
  <si>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</si>
  <si>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</si>
  <si>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</si>
  <si>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</si>
  <si>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</si>
  <si>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</si>
  <si>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</si>
  <si>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</si>
  <si>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</si>
  <si>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</si>
  <si>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</si>
  <si>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</si>
  <si>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</si>
  <si>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</si>
  <si>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</si>
  <si>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</si>
  <si>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</si>
  <si>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</si>
  <si>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</si>
  <si>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</si>
  <si>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</si>
  <si>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</si>
  <si>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</si>
  <si>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</si>
  <si>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</si>
  <si>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</si>
  <si>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</si>
  <si>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</si>
  <si>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</si>
  <si>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</si>
  <si>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</si>
  <si>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</si>
  <si>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</si>
  <si>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</si>
  <si>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</si>
  <si>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</si>
  <si>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</si>
  <si>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</si>
  <si>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</si>
  <si>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</si>
  <si>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</si>
  <si>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</si>
  <si>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</si>
  <si>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</si>
  <si>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</si>
  <si>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</si>
  <si>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</si>
  <si>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</si>
  <si>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</si>
  <si>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</si>
  <si>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</si>
  <si>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</si>
  <si>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</si>
  <si>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</si>
  <si>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</si>
  <si>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</si>
  <si>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</si>
  <si>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</si>
  <si>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</si>
  <si>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</si>
  <si>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</si>
  <si>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</si>
  <si>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</si>
  <si>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</si>
  <si>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</si>
  <si>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</si>
  <si>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</si>
  <si>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</si>
  <si>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</si>
  <si>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</si>
  <si>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</si>
  <si>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</si>
  <si>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</si>
  <si>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</si>
  <si>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</si>
  <si>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</si>
  <si>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</si>
  <si>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</si>
  <si>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</si>
  <si>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</si>
  <si>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</si>
  <si>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</si>
  <si>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</si>
  <si>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</si>
  <si>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</si>
  <si>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</si>
  <si>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</si>
  <si>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</si>
  <si>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</si>
  <si>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</si>
  <si>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</si>
  <si>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</si>
  <si>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</si>
  <si>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</si>
  <si>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</si>
  <si>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</si>
  <si>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</si>
  <si>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</si>
  <si>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</si>
  <si>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</si>
  <si>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</si>
  <si>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</si>
  <si>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</si>
  <si>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</si>
  <si>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</si>
  <si>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</si>
  <si>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</si>
  <si>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</si>
  <si>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</si>
  <si>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</si>
  <si>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</si>
  <si>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</si>
  <si>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</si>
  <si>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</si>
  <si>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</si>
  <si>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</si>
  <si>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</si>
  <si>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</si>
  <si>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</si>
  <si>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</si>
  <si>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</si>
  <si>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</si>
  <si>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</si>
  <si>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</si>
  <si>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</si>
  <si>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</si>
  <si>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</si>
  <si>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</si>
  <si>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</si>
  <si>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</si>
  <si>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</si>
  <si>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</si>
  <si>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</si>
  <si>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</si>
  <si>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</si>
  <si>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</si>
  <si>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</si>
  <si>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</si>
  <si>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</si>
  <si>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</si>
  <si>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</si>
  <si>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</si>
  <si>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</si>
  <si>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</si>
  <si>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</si>
  <si>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</si>
  <si>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</si>
  <si>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</si>
  <si>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</si>
  <si>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</si>
  <si>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</si>
  <si>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</si>
  <si>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</si>
  <si>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</si>
  <si>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</si>
  <si>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</si>
  <si>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</si>
  <si>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</si>
  <si>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</si>
  <si>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</si>
  <si>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</si>
  <si>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</si>
  <si>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</si>
  <si>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</si>
  <si>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</si>
  <si>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</si>
  <si>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</si>
  <si>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</si>
  <si>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</si>
  <si>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</si>
  <si>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</si>
  <si>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</si>
  <si>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</si>
  <si>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</si>
  <si>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</si>
  <si>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</si>
  <si>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</si>
  <si>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</si>
  <si>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</si>
  <si>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</si>
  <si>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</si>
  <si>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</si>
  <si>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</si>
  <si>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</si>
  <si>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</si>
  <si>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</si>
  <si>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</si>
  <si>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</si>
  <si>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</si>
  <si>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</si>
  <si>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</si>
  <si>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</si>
  <si>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</si>
  <si>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</si>
  <si>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</si>
  <si>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</si>
  <si>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</si>
  <si>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</si>
  <si>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</si>
  <si>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</si>
  <si>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</si>
  <si>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</si>
  <si>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</si>
  <si>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</si>
  <si>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</si>
  <si>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</si>
  <si>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</si>
  <si>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</si>
  <si>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</si>
  <si>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</si>
  <si>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</si>
  <si>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</si>
  <si>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</si>
  <si>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</si>
  <si>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</si>
  <si>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</si>
  <si>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</si>
  <si>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</si>
  <si>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</si>
  <si>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</si>
  <si>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</si>
  <si>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</si>
  <si>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</si>
  <si>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</si>
  <si>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</si>
  <si>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</si>
  <si>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</si>
  <si>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</si>
  <si>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</si>
  <si>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</si>
  <si>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</si>
  <si>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</si>
  <si>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</si>
  <si>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</si>
  <si>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</si>
  <si>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</si>
  <si>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</si>
  <si>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</si>
  <si>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</si>
  <si>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</si>
  <si>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</si>
  <si>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</si>
  <si>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</si>
  <si>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</si>
  <si>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</si>
  <si>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</si>
  <si>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</si>
  <si>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</si>
  <si>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</si>
  <si>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</si>
  <si>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</si>
  <si>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</si>
  <si>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</si>
  <si>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</si>
  <si>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</si>
  <si>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</si>
  <si>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</si>
  <si>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</si>
  <si>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</si>
  <si>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</si>
  <si>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</si>
  <si>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</si>
  <si>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</si>
  <si>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</si>
  <si>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</si>
  <si>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</si>
  <si>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</si>
  <si>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</si>
  <si>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</si>
  <si>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</si>
  <si>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</si>
  <si>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</si>
  <si>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</si>
  <si>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</si>
  <si>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</si>
  <si>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</si>
  <si>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</si>
  <si>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</si>
  <si>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</si>
  <si>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</si>
  <si>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</si>
  <si>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</si>
  <si>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</si>
  <si>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</si>
  <si>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</si>
  <si>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</si>
  <si>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</si>
  <si>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</si>
  <si>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</si>
  <si>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</si>
  <si>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</si>
  <si>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</si>
  <si>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</si>
  <si>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</si>
  <si>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</si>
  <si>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</si>
  <si>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</si>
  <si>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</si>
  <si>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</si>
  <si>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</si>
  <si>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</si>
  <si>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</si>
  <si>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</si>
  <si>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</si>
  <si>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</si>
  <si>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</si>
  <si>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</si>
  <si>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</si>
  <si>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</si>
  <si>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</si>
  <si>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</si>
  <si>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</si>
  <si>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</si>
  <si>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</si>
  <si>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</si>
  <si>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</si>
  <si>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</si>
  <si>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</si>
  <si>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</si>
  <si>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</si>
  <si>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</si>
  <si>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</si>
  <si>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</si>
  <si>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</si>
  <si>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</si>
  <si>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</si>
  <si>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</si>
  <si>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</si>
  <si>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</si>
  <si>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</si>
  <si>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</si>
  <si>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</si>
  <si>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</si>
  <si>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</si>
  <si>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</si>
  <si>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</si>
  <si>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</si>
  <si>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</si>
  <si>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</si>
  <si>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</si>
  <si>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</si>
  <si>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</si>
  <si>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</si>
  <si>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</si>
  <si>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</si>
  <si>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</si>
  <si>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</si>
  <si>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</si>
  <si>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</si>
  <si>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</si>
  <si>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</si>
  <si>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</si>
  <si>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</si>
  <si>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</si>
  <si>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</si>
  <si>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</si>
  <si>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</si>
  <si>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</si>
  <si>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</si>
  <si>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</si>
  <si>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</si>
  <si>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</si>
  <si>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</si>
  <si>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</si>
  <si>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</si>
  <si>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</si>
  <si>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</si>
  <si>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</si>
  <si>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</si>
  <si>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</si>
  <si>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</si>
  <si>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</si>
  <si>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</si>
  <si>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</si>
  <si>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</si>
  <si>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</si>
  <si>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</si>
  <si>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</si>
  <si>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</si>
  <si>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</si>
  <si>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</si>
  <si>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</si>
  <si>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</si>
  <si>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</si>
  <si>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</si>
  <si>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</si>
  <si>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</si>
  <si>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</si>
  <si>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</si>
  <si>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</si>
  <si>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</si>
  <si>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</si>
  <si>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</si>
  <si>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</si>
  <si>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</si>
  <si>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</si>
  <si>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</si>
  <si>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</si>
  <si>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</si>
  <si>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</si>
  <si>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</si>
  <si>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</si>
  <si>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</si>
  <si>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</si>
  <si>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</si>
  <si>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</si>
  <si>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</si>
  <si>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</si>
  <si>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</si>
  <si>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</si>
  <si>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</si>
  <si>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</si>
  <si>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</si>
  <si>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</si>
  <si>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</si>
  <si>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</si>
  <si>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</si>
  <si>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</si>
  <si>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</si>
  <si>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</si>
  <si>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</si>
  <si>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</si>
  <si>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</si>
  <si>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</si>
  <si>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</si>
  <si>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</si>
  <si>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</si>
  <si>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</si>
  <si>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</si>
  <si>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</si>
  <si>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</si>
  <si>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</si>
  <si>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</si>
  <si>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</si>
  <si>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</si>
  <si>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</si>
  <si>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</si>
  <si>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</si>
  <si>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</si>
  <si>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</si>
  <si>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</si>
  <si>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</si>
  <si>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</si>
  <si>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</si>
  <si>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</si>
  <si>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</si>
  <si>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</si>
  <si>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</si>
  <si>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</si>
  <si>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</si>
  <si>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</si>
  <si>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</si>
  <si>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</si>
  <si>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</si>
  <si>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</si>
  <si>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</si>
  <si>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</si>
  <si>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</si>
  <si>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</si>
  <si>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</si>
  <si>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</si>
  <si>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</si>
  <si>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</si>
  <si>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</si>
  <si>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</si>
  <si>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</si>
  <si>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</si>
  <si>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</si>
  <si>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</si>
  <si>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</si>
  <si>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</si>
  <si>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</si>
  <si>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</si>
  <si>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</si>
  <si>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</si>
  <si>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</si>
  <si>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</si>
  <si>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</si>
  <si>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</si>
  <si>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</si>
  <si>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</si>
  <si>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</si>
  <si>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</si>
  <si>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</si>
  <si>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</si>
  <si>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</si>
  <si>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</si>
  <si>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</si>
  <si>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</si>
  <si>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</si>
  <si>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</si>
  <si>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</si>
  <si>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</si>
  <si>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</si>
  <si>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</si>
  <si>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</si>
  <si>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</si>
  <si>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</si>
  <si>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</si>
  <si>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</si>
  <si>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</si>
  <si>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</si>
  <si>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</si>
  <si>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</si>
  <si>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</si>
  <si>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</si>
  <si>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</si>
  <si>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</si>
  <si>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</si>
  <si>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</si>
  <si>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</si>
  <si>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</si>
  <si>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</si>
  <si>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</si>
  <si>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</si>
  <si>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</si>
  <si>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</si>
  <si>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</si>
  <si>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</si>
  <si>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</si>
  <si>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</si>
  <si>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</si>
  <si>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</si>
  <si>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</si>
  <si>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</si>
  <si>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</si>
  <si>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</si>
  <si>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</si>
  <si>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</si>
  <si>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</si>
  <si>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</si>
  <si>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</si>
  <si>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</si>
  <si>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</si>
  <si>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</si>
  <si>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</si>
  <si>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</si>
  <si>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</si>
  <si>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</si>
  <si>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</si>
  <si>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</si>
  <si>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</si>
  <si>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</si>
  <si>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</si>
  <si>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</si>
  <si>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</si>
  <si>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</si>
  <si>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</si>
  <si>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</si>
  <si>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</si>
  <si>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</si>
  <si>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</si>
  <si>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</si>
  <si>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</si>
  <si>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</si>
  <si>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</si>
  <si>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</si>
  <si>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</si>
  <si>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</si>
  <si>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</si>
  <si>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</si>
  <si>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</si>
  <si>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</si>
  <si>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</si>
  <si>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</si>
  <si>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</si>
  <si>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</si>
  <si>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</si>
  <si>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</si>
  <si>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</si>
  <si>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</si>
  <si>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</si>
  <si>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</si>
  <si>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</si>
  <si>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</si>
  <si>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</si>
  <si>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</si>
  <si>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</si>
  <si>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</si>
  <si>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</si>
  <si>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</si>
  <si>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</si>
  <si>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</si>
  <si>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</si>
  <si>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</si>
  <si>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</si>
  <si>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</si>
  <si>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</si>
  <si>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</si>
  <si>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</si>
  <si>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</si>
  <si>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</si>
  <si>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</si>
  <si>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</si>
  <si>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</si>
  <si>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</si>
  <si>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</si>
  <si>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</si>
  <si>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</si>
  <si>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</si>
  <si>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</si>
  <si>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</si>
  <si>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</si>
  <si>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</si>
  <si>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</si>
  <si>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</si>
  <si>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</si>
  <si>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</si>
  <si>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</si>
  <si>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</si>
  <si>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</si>
  <si>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</si>
  <si>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</si>
  <si>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</si>
  <si>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</si>
  <si>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</si>
  <si>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</si>
  <si>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</si>
  <si>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</si>
  <si>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</si>
  <si>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</si>
  <si>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</si>
  <si>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</si>
  <si>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</si>
  <si>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</si>
  <si>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</si>
  <si>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</si>
  <si>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</si>
  <si>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</si>
  <si>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</si>
  <si>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</si>
  <si>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</si>
  <si>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</si>
  <si>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</si>
  <si>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</si>
  <si>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</si>
  <si>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</si>
  <si>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</si>
  <si>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</si>
  <si>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</si>
  <si>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</si>
  <si>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</si>
  <si>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</si>
  <si>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</si>
  <si>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</si>
  <si>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</si>
  <si>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</si>
  <si>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</si>
  <si>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</si>
  <si>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</si>
  <si>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</si>
  <si>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</si>
  <si>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</si>
  <si>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</si>
  <si>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</si>
  <si>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</si>
  <si>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</si>
  <si>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</si>
  <si>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</si>
  <si>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</si>
  <si>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</si>
  <si>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</si>
  <si>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</si>
  <si>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</si>
  <si>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</si>
  <si>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</si>
  <si>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</si>
  <si>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</si>
  <si>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</si>
  <si>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</si>
  <si>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</si>
  <si>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</si>
  <si>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</si>
  <si>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</si>
  <si>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</si>
  <si>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</si>
  <si>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</si>
  <si>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</si>
  <si>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</si>
  <si>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</si>
  <si>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</si>
  <si>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</si>
  <si>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</si>
  <si>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</si>
  <si>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</si>
  <si>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</si>
  <si>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</si>
  <si>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</si>
  <si>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</si>
  <si>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</si>
  <si>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</si>
  <si>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</si>
  <si>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</si>
  <si>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</si>
  <si>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</si>
  <si>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</si>
  <si>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</si>
  <si>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</si>
  <si>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</si>
  <si>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</si>
  <si>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</si>
  <si>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</si>
  <si>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</si>
  <si>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</si>
  <si>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</si>
  <si>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</si>
  <si>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</si>
  <si>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</si>
  <si>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</si>
  <si>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</si>
  <si>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</si>
  <si>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</si>
  <si>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</si>
  <si>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</si>
  <si>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</si>
  <si>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</si>
  <si>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</si>
  <si>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</si>
  <si>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</si>
  <si>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</si>
  <si>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</si>
  <si>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</si>
  <si>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</si>
  <si>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</si>
  <si>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</si>
  <si>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</si>
  <si>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</si>
  <si>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</si>
  <si>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</si>
  <si>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</si>
  <si>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</si>
  <si>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</si>
  <si>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</si>
  <si>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</si>
  <si>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</si>
  <si>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</si>
  <si>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</si>
  <si>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</si>
  <si>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</si>
  <si>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</si>
  <si>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</si>
  <si>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</si>
  <si>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</si>
  <si>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</si>
  <si>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</si>
  <si>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</si>
  <si>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</si>
  <si>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</si>
  <si>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</si>
  <si>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</si>
  <si>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</si>
  <si>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</si>
  <si>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</si>
  <si>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</si>
  <si>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</si>
  <si>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</si>
  <si>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</si>
  <si>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</si>
  <si>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</si>
  <si>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</si>
  <si>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</si>
  <si>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</si>
  <si>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</si>
  <si>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</si>
  <si>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</si>
  <si>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</si>
  <si>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</si>
  <si>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</si>
  <si>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</si>
  <si>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</si>
  <si>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</si>
  <si>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</si>
  <si>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</si>
  <si>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</si>
  <si>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</si>
  <si>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</si>
  <si>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</si>
  <si>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</si>
  <si>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</si>
  <si>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</si>
  <si>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</si>
  <si>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</si>
  <si>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</si>
  <si>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</si>
  <si>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</si>
  <si>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</si>
  <si>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</si>
  <si>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</si>
  <si>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</si>
  <si>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</si>
  <si>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</si>
  <si>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</si>
  <si>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</si>
  <si>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</si>
  <si>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</si>
  <si>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</si>
  <si>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</si>
  <si>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</si>
  <si>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</si>
  <si>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</si>
  <si>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</si>
  <si>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</si>
  <si>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</si>
  <si>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</si>
  <si>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</si>
  <si>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</si>
  <si>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</si>
  <si>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</si>
  <si>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</si>
  <si>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</si>
  <si>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</si>
  <si>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</si>
  <si>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</si>
  <si>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</si>
  <si>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</si>
  <si>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</si>
  <si>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</si>
  <si>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</si>
  <si>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</si>
  <si>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</si>
  <si>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</si>
  <si>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</si>
  <si>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</si>
  <si>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</si>
  <si>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</si>
  <si>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</si>
  <si>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</si>
  <si>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</si>
  <si>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</si>
  <si>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</si>
  <si>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</si>
  <si>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</si>
  <si>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</si>
  <si>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</si>
  <si>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</si>
  <si>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</si>
  <si>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</si>
  <si>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</si>
  <si>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</si>
  <si>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</si>
  <si>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</si>
  <si>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</si>
  <si>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</si>
  <si>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</si>
  <si>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</si>
  <si>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</si>
  <si>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</si>
  <si>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</si>
  <si>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</si>
  <si>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</si>
  <si>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</si>
  <si>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</si>
  <si>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</si>
  <si>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</si>
  <si>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</si>
  <si>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</si>
  <si>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</si>
  <si>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</si>
  <si>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</si>
  <si>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</si>
  <si>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</si>
  <si>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</si>
  <si>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</si>
  <si>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</si>
  <si>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</si>
  <si>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</si>
  <si>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</si>
  <si>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</si>
  <si>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</si>
  <si>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</si>
  <si>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</si>
  <si>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</si>
  <si>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</si>
  <si>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</si>
  <si>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</si>
  <si>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</si>
  <si>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</si>
  <si>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</si>
  <si>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</si>
  <si>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</si>
  <si>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</si>
  <si>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</si>
  <si>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</si>
  <si>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</si>
  <si>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</si>
  <si>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</si>
  <si>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</si>
  <si>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</si>
  <si>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</si>
  <si>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</si>
  <si>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</si>
  <si>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</si>
  <si>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</si>
  <si>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</si>
  <si>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</si>
  <si>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</si>
  <si>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</si>
  <si>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</si>
  <si>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</si>
  <si>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</si>
  <si>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</si>
  <si>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</si>
  <si>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</si>
  <si>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</si>
  <si>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</si>
  <si>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</si>
  <si>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</si>
  <si>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</si>
  <si>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</si>
  <si>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</si>
  <si>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</si>
  <si>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</si>
  <si>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</si>
  <si>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</si>
  <si>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</si>
  <si>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</si>
  <si>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</si>
  <si>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</si>
  <si>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</si>
  <si>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</si>
  <si>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</si>
  <si>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</si>
  <si>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</si>
  <si>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</si>
  <si>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</si>
  <si>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</si>
  <si>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</si>
  <si>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</si>
  <si>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</si>
  <si>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</si>
  <si>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</si>
  <si>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</si>
  <si>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</si>
  <si>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</si>
  <si>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</si>
  <si>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</si>
  <si>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</si>
  <si>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</si>
  <si>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</si>
  <si>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</si>
  <si>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</si>
  <si>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</si>
  <si>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</si>
  <si>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</si>
  <si>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</si>
  <si>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</si>
  <si>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</si>
  <si>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</si>
  <si>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</si>
  <si>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</si>
  <si>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</si>
  <si>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</si>
  <si>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</si>
  <si>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</si>
  <si>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</si>
  <si>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</si>
  <si>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</si>
  <si>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</si>
  <si>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</si>
  <si>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</si>
  <si>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</si>
  <si>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</si>
  <si>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</si>
  <si>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</si>
  <si>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</si>
  <si>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</si>
  <si>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</si>
  <si>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</si>
  <si>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</si>
  <si>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</si>
  <si>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</si>
  <si>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</si>
  <si>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</si>
  <si>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</si>
  <si>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</si>
  <si>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</si>
  <si>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</si>
  <si>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</si>
  <si>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</si>
  <si>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</si>
  <si>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</si>
  <si>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</si>
  <si>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</si>
  <si>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</si>
  <si>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</si>
  <si>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</si>
  <si>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</si>
  <si>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</si>
  <si>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</si>
  <si>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</si>
  <si>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</si>
  <si>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</si>
  <si>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</si>
  <si>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</si>
  <si>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</si>
  <si>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</si>
  <si>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</si>
  <si>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</si>
  <si>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</si>
  <si>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</si>
  <si>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</si>
  <si>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</si>
  <si>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</si>
  <si>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</si>
  <si>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</si>
  <si>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</si>
  <si>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</si>
  <si>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</si>
  <si>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</si>
  <si>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</si>
  <si>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</si>
  <si>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</si>
  <si>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</si>
  <si>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</si>
  <si>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</si>
  <si>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</si>
  <si>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</si>
  <si>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</si>
  <si>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</si>
  <si>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</si>
  <si>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</si>
  <si>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</si>
  <si>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</si>
  <si>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</si>
  <si>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</si>
  <si>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</si>
  <si>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</si>
  <si>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</si>
  <si>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</si>
  <si>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</si>
  <si>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</si>
  <si>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</si>
  <si>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</si>
  <si>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</si>
  <si>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</si>
  <si>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</si>
  <si>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</si>
  <si>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</si>
  <si>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</si>
  <si>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</si>
  <si>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</si>
  <si>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</si>
  <si>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</si>
  <si>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</si>
  <si>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</si>
  <si>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</si>
  <si>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</si>
  <si>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</si>
  <si>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</si>
  <si>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</si>
  <si>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</si>
  <si>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</si>
  <si>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</si>
  <si>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</si>
  <si>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</si>
  <si>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</si>
  <si>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</si>
  <si>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</si>
  <si>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</si>
  <si>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</si>
  <si>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</si>
  <si>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</si>
  <si>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</si>
  <si>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</si>
  <si>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</si>
  <si>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</si>
  <si>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</si>
  <si>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</si>
  <si>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</si>
  <si>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</si>
  <si>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</si>
  <si>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</si>
  <si>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</si>
  <si>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</si>
  <si>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</si>
  <si>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</si>
  <si>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</si>
  <si>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</si>
  <si>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</si>
  <si>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</si>
  <si>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</si>
  <si>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</si>
  <si>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</si>
  <si>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</si>
  <si>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</si>
  <si>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</si>
  <si>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</si>
  <si>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</si>
  <si>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</si>
  <si>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</si>
  <si>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</si>
  <si>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</si>
  <si>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</si>
  <si>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</si>
  <si>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</si>
  <si>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</si>
  <si>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</si>
  <si>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</si>
  <si>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</si>
  <si>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</si>
  <si>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</si>
  <si>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</si>
  <si>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</si>
  <si>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</si>
  <si>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</si>
  <si>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</si>
  <si>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</si>
  <si>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</si>
  <si>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</si>
  <si>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</si>
  <si>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</si>
  <si>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</si>
  <si>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</si>
  <si>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</si>
  <si>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</si>
  <si>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</si>
  <si>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</si>
  <si>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</si>
  <si>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</si>
  <si>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</si>
  <si>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</si>
  <si>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</si>
  <si>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</si>
  <si>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</si>
  <si>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</si>
  <si>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</si>
  <si>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</si>
  <si>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</si>
  <si>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</si>
  <si>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</si>
  <si>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</si>
  <si>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</si>
  <si>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</si>
  <si>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</si>
  <si>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</si>
  <si>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</si>
  <si>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</si>
  <si>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</si>
  <si>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</si>
  <si>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</si>
  <si>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</si>
  <si>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</si>
  <si>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</si>
  <si>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</si>
  <si>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</si>
  <si>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</si>
  <si>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</si>
  <si>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</si>
  <si>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</si>
  <si>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</si>
  <si>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</si>
  <si>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</si>
  <si>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</si>
  <si>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</si>
  <si>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</si>
  <si>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</si>
  <si>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</si>
  <si>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</si>
  <si>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</si>
  <si>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</si>
  <si>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</si>
  <si>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</si>
  <si>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</si>
  <si>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</si>
  <si>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</si>
  <si>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</si>
  <si>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</si>
  <si>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</si>
  <si>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</si>
  <si>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</si>
  <si>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</si>
  <si>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</si>
  <si>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</si>
  <si>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</si>
  <si>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</si>
  <si>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</si>
  <si>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</si>
  <si>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</si>
  <si>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</si>
  <si>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</si>
  <si>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</si>
  <si>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</si>
  <si>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</si>
  <si>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</si>
  <si>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</si>
  <si>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</si>
  <si>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</si>
  <si>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</si>
  <si>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</si>
  <si>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</si>
  <si>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</si>
  <si>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</si>
  <si>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</si>
  <si>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</si>
  <si>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</si>
  <si>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</si>
  <si>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</si>
  <si>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</si>
  <si>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</si>
  <si>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</si>
  <si>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</si>
  <si>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</si>
  <si>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</si>
  <si>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</si>
  <si>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</si>
  <si>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</si>
  <si>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</si>
  <si>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</si>
  <si>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</si>
  <si>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</si>
  <si>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</si>
  <si>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</si>
  <si>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</si>
  <si>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</si>
  <si>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</si>
  <si>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</si>
  <si>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</si>
  <si>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</si>
  <si>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</si>
  <si>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</si>
  <si>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</si>
  <si>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</si>
  <si>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</si>
  <si>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</si>
  <si>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</si>
  <si>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</si>
  <si>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</si>
  <si>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</si>
  <si>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</si>
  <si>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</si>
  <si>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</si>
  <si>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</si>
  <si>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</si>
  <si>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</si>
  <si>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</si>
  <si>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</si>
  <si>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</si>
  <si>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</si>
  <si>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</si>
  <si>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</si>
  <si>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</si>
  <si>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</si>
  <si>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</si>
  <si>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</si>
  <si>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</si>
  <si>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</si>
  <si>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</si>
  <si>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</si>
  <si>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</si>
  <si>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</si>
  <si>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</si>
  <si>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</si>
  <si>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</si>
  <si>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</si>
  <si>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</si>
  <si>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</si>
  <si>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</si>
  <si>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</si>
  <si>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</si>
  <si>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</si>
  <si>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</si>
  <si>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</si>
  <si>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</si>
  <si>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</si>
  <si>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</si>
  <si>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</si>
  <si>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</si>
  <si>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</si>
  <si>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</si>
  <si>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</si>
  <si>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</si>
  <si>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</si>
  <si>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</si>
  <si>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</si>
  <si>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</si>
  <si>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</si>
  <si>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</si>
  <si>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</si>
  <si>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</si>
  <si>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</si>
  <si>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</si>
  <si>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</si>
  <si>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</si>
  <si>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</si>
  <si>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</si>
  <si>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</si>
  <si>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</si>
  <si>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</si>
  <si>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</si>
  <si>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</si>
  <si>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</si>
  <si>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</si>
  <si>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</si>
  <si>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</si>
  <si>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</si>
  <si>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</si>
  <si>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</si>
  <si>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</si>
  <si>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</si>
  <si>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</si>
  <si>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</si>
  <si>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</si>
  <si>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</si>
  <si>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</si>
  <si>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</si>
  <si>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</si>
  <si>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</si>
  <si>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</si>
  <si>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</si>
  <si>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</si>
  <si>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</si>
  <si>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</si>
  <si>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</si>
  <si>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</si>
  <si>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</si>
  <si>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</si>
  <si>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</si>
  <si>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</si>
  <si>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</si>
  <si>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</si>
  <si>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</si>
  <si>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</si>
  <si>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</si>
  <si>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</si>
  <si>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</si>
  <si>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</si>
  <si>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</si>
  <si>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</si>
  <si>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</si>
  <si>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</si>
  <si>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</si>
  <si>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</si>
  <si>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</si>
  <si>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</si>
  <si>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</si>
  <si>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</si>
  <si>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</si>
  <si>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</si>
  <si>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</si>
  <si>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</si>
  <si>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</si>
  <si>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</si>
  <si>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</si>
  <si>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</si>
  <si>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</si>
  <si>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</si>
  <si>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</si>
  <si>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</si>
  <si>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</si>
  <si>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</si>
  <si>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</si>
  <si>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</si>
  <si>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</si>
  <si>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</si>
  <si>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</si>
  <si>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</si>
  <si>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</si>
  <si>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</si>
  <si>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</si>
  <si>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</si>
  <si>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</si>
  <si>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</si>
  <si>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</si>
  <si>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</si>
  <si>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</si>
  <si>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</si>
  <si>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</si>
  <si>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</si>
  <si>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</si>
  <si>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</si>
  <si>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</si>
  <si>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</si>
  <si>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</si>
  <si>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</si>
  <si>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</si>
  <si>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</si>
  <si>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</si>
  <si>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</si>
  <si>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</si>
  <si>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</si>
  <si>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</si>
  <si>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</si>
  <si>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</si>
  <si>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</si>
  <si>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</si>
  <si>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</si>
  <si>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</si>
  <si>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</si>
  <si>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</si>
  <si>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</si>
  <si>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</si>
  <si>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</si>
  <si>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</si>
  <si>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</si>
  <si>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</si>
  <si>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</si>
  <si>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</si>
  <si>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</si>
  <si>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</si>
  <si>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</si>
  <si>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</si>
  <si>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</si>
  <si>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</si>
  <si>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</si>
  <si>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</si>
  <si>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</si>
  <si>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</si>
  <si>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</si>
  <si>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</si>
  <si>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</si>
  <si>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</si>
  <si>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</si>
  <si>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</si>
  <si>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</si>
  <si>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</si>
  <si>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</si>
  <si>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</si>
  <si>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</si>
  <si>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</si>
  <si>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</si>
  <si>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</si>
  <si>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</si>
  <si>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</si>
  <si>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</si>
  <si>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</si>
  <si>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</si>
  <si>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</si>
  <si>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</si>
  <si>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</si>
  <si>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</si>
  <si>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</si>
  <si>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</si>
  <si>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</si>
  <si>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</si>
  <si>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</si>
  <si>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</si>
  <si>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</si>
  <si>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</si>
  <si>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</si>
  <si>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</si>
  <si>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</si>
  <si>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</si>
  <si>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</si>
  <si>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</si>
  <si>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</si>
  <si>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</si>
  <si>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</si>
  <si>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</si>
  <si>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</si>
  <si>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</si>
  <si>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</si>
  <si>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</si>
  <si>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</si>
  <si>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</si>
  <si>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</si>
  <si>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</si>
  <si>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</si>
  <si>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</si>
  <si>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</si>
  <si>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</si>
  <si>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</si>
  <si>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</si>
  <si>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</si>
  <si>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</si>
  <si>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</si>
  <si>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</si>
  <si>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</si>
  <si>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</si>
  <si>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</si>
  <si>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</si>
  <si>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</si>
  <si>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</si>
  <si>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</si>
  <si>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</si>
  <si>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</si>
  <si>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</si>
  <si>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</si>
  <si>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</si>
  <si>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</si>
  <si>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</si>
  <si>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</si>
  <si>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</si>
  <si>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</si>
  <si>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</si>
  <si>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</si>
  <si>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</si>
  <si>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</si>
  <si>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</si>
  <si>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</si>
  <si>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</si>
  <si>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</si>
  <si>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</si>
  <si>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</si>
  <si>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</si>
  <si>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</si>
  <si>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</si>
  <si>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</si>
  <si>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</si>
  <si>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</si>
  <si>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</si>
  <si>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</si>
  <si>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</si>
  <si>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</si>
  <si>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</si>
  <si>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</si>
  <si>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</si>
  <si>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</si>
  <si>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</si>
  <si>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</si>
  <si>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</si>
  <si>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</si>
  <si>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</si>
  <si>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</si>
  <si>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</si>
  <si>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</si>
  <si>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</si>
  <si>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</si>
  <si>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</si>
  <si>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</si>
  <si>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</si>
  <si>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</si>
  <si>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</si>
  <si>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</si>
  <si>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</si>
  <si>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</si>
  <si>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</si>
  <si>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</si>
  <si>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</si>
  <si>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</si>
  <si>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</si>
  <si>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</si>
  <si>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</si>
  <si>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</si>
  <si>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</si>
  <si>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</si>
  <si>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</si>
  <si>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</si>
  <si>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</si>
  <si>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</si>
  <si>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</si>
  <si>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</si>
  <si>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</si>
  <si>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</si>
  <si>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</si>
  <si>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</si>
  <si>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</si>
  <si>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</si>
  <si>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</si>
  <si>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</si>
  <si>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</si>
  <si>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</si>
  <si>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</si>
  <si>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</si>
  <si>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</si>
  <si>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</si>
  <si>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</si>
  <si>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</si>
  <si>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</si>
  <si>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</si>
  <si>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</si>
  <si>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</si>
  <si>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</si>
  <si>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</si>
  <si>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</si>
  <si>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</si>
  <si>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</si>
  <si>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</si>
  <si>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</si>
  <si>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</si>
  <si>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</si>
  <si>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</si>
  <si>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</si>
  <si>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</si>
  <si>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</si>
  <si>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</si>
  <si>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</si>
  <si>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</si>
  <si>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</si>
  <si>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</si>
  <si>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</si>
  <si>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</si>
  <si>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</si>
  <si>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</si>
  <si>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</si>
  <si>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</si>
  <si>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</si>
  <si>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</si>
  <si>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</si>
  <si>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</si>
  <si>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</si>
  <si>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</si>
  <si>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</si>
  <si>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</si>
  <si>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</si>
  <si>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</si>
  <si>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</si>
  <si>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</si>
  <si>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</si>
  <si>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</si>
  <si>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</si>
  <si>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</si>
  <si>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</si>
  <si>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</si>
  <si>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</si>
  <si>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</si>
  <si>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</si>
  <si>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</si>
  <si>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</si>
  <si>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</si>
  <si>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</si>
  <si>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</si>
  <si>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</si>
  <si>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</si>
  <si>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</si>
  <si>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</si>
  <si>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</si>
  <si>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</si>
  <si>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</si>
  <si>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</si>
  <si>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</si>
  <si>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</si>
  <si>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</si>
  <si>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</si>
  <si>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</si>
  <si>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</si>
  <si>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</si>
  <si>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</si>
  <si>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</si>
  <si>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</si>
  <si>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</si>
  <si>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</si>
  <si>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</si>
  <si>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</si>
  <si>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</si>
  <si>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</si>
  <si>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</si>
  <si>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</si>
  <si>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</si>
  <si>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</si>
  <si>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</si>
  <si>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</si>
  <si>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</si>
  <si>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</si>
  <si>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</si>
  <si>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</si>
  <si>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</si>
  <si>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</si>
  <si>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</si>
  <si>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</si>
  <si>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</si>
  <si>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</si>
  <si>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</si>
  <si>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</si>
  <si>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</si>
  <si>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</si>
  <si>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</si>
  <si>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</si>
  <si>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</si>
  <si>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</si>
  <si>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</si>
  <si>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</si>
  <si>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</si>
  <si>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</si>
  <si>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</si>
  <si>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</si>
  <si>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</si>
  <si>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</si>
  <si>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</si>
  <si>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</si>
  <si>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</si>
  <si>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</si>
  <si>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</si>
  <si>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</si>
  <si>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</si>
  <si>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</si>
  <si>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</si>
  <si>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</si>
  <si>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</si>
  <si>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</si>
  <si>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</si>
  <si>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</si>
  <si>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</si>
  <si>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</si>
  <si>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</si>
  <si>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</si>
  <si>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</si>
  <si>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</si>
  <si>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</si>
  <si>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</si>
  <si>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</si>
  <si>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</si>
  <si>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</si>
  <si>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</si>
  <si>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</si>
  <si>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</si>
  <si>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</si>
  <si>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</si>
  <si>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</si>
  <si>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</si>
  <si>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</si>
  <si>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</si>
  <si>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</si>
  <si>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</si>
  <si>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</si>
  <si>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</si>
  <si>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</si>
  <si>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</si>
  <si>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</si>
  <si>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</si>
  <si>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</si>
  <si>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</si>
  <si>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</si>
  <si>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</si>
  <si>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</si>
  <si>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</si>
  <si>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</si>
  <si>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</si>
  <si>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</si>
  <si>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</si>
  <si>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</si>
  <si>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</si>
  <si>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</si>
  <si>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</si>
  <si>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</si>
  <si>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</si>
  <si>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</si>
  <si>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</si>
  <si>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</si>
  <si>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</si>
  <si>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</si>
  <si>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</si>
  <si>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</si>
  <si>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</si>
  <si>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</si>
  <si>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</si>
  <si>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</si>
  <si>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</si>
  <si>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</si>
  <si>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</si>
  <si>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</si>
  <si>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</si>
  <si>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</si>
  <si>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</si>
  <si>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</si>
  <si>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</si>
  <si>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</si>
  <si>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</si>
  <si>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</si>
  <si>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</si>
  <si>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</si>
  <si>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</si>
  <si>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</si>
  <si>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</si>
  <si>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</si>
  <si>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</si>
  <si>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</si>
  <si>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</si>
  <si>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</si>
  <si>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</si>
  <si>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</si>
  <si>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</si>
  <si>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</si>
  <si>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</si>
  <si>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</si>
  <si>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</si>
  <si>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</si>
  <si>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</si>
  <si>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</si>
  <si>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</si>
  <si>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</si>
  <si>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</si>
  <si>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</si>
  <si>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</si>
  <si>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</si>
  <si>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</si>
  <si>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</si>
  <si>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</si>
  <si>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</si>
  <si>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</si>
  <si>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</si>
  <si>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</si>
  <si>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</si>
  <si>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</si>
  <si>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</si>
  <si>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</si>
  <si>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</si>
  <si>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</si>
  <si>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</si>
  <si>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</si>
  <si>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</si>
  <si>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</si>
  <si>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</si>
  <si>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</si>
  <si>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</si>
  <si>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</si>
  <si>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</si>
  <si>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</si>
  <si>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</si>
  <si>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</si>
  <si>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</si>
  <si>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</si>
  <si>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</si>
  <si>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</si>
  <si>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</si>
  <si>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</si>
  <si>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</si>
  <si>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</si>
  <si>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</si>
  <si>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</si>
  <si>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</si>
  <si>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</si>
  <si>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</si>
  <si>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</si>
  <si>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</si>
  <si>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</si>
  <si>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</si>
  <si>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</si>
  <si>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</si>
  <si>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</si>
  <si>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</si>
  <si>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</si>
  <si>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</si>
  <si>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</si>
  <si>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</si>
  <si>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</si>
  <si>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</si>
  <si>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</si>
  <si>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</si>
  <si>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</si>
  <si>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</si>
  <si>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</si>
  <si>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</si>
  <si>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</si>
  <si>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</si>
  <si>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</si>
  <si>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</si>
  <si>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</si>
  <si>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</si>
  <si>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</si>
  <si>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</si>
  <si>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</si>
  <si>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</si>
  <si>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</si>
  <si>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</si>
  <si>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</si>
  <si>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</si>
  <si>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</si>
  <si>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</si>
  <si>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</si>
  <si>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</si>
  <si>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</si>
  <si>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</si>
  <si>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</si>
  <si>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</si>
  <si>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</si>
  <si>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</si>
  <si>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</si>
  <si>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</si>
  <si>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</si>
  <si>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</si>
  <si>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</si>
  <si>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</si>
  <si>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</si>
  <si>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</si>
  <si>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</si>
  <si>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</si>
  <si>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</si>
  <si>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</si>
  <si>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</si>
  <si>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</si>
  <si>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</si>
  <si>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</si>
  <si>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</si>
  <si>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</si>
  <si>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</si>
  <si>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</si>
  <si>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</si>
  <si>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</si>
  <si>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</si>
  <si>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</si>
  <si>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</si>
  <si>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</si>
  <si>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</si>
  <si>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</si>
  <si>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</si>
  <si>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</si>
  <si>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</si>
  <si>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</si>
  <si>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</si>
  <si>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</si>
  <si>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</si>
  <si>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</si>
  <si>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</si>
  <si>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</si>
  <si>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</si>
  <si>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</si>
  <si>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</si>
  <si>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</si>
  <si>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</si>
  <si>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</si>
  <si>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</si>
  <si>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</si>
  <si>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</si>
  <si>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</si>
  <si>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</si>
  <si>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</si>
  <si>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</si>
  <si>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</si>
  <si>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</si>
  <si>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</si>
  <si>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</si>
  <si>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</si>
  <si>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</si>
  <si>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</si>
  <si>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</si>
  <si>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</si>
  <si>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</si>
  <si>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</si>
  <si>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</si>
  <si>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</si>
  <si>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</si>
  <si>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</si>
  <si>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</si>
  <si>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</si>
  <si>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</si>
  <si>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</si>
  <si>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</si>
  <si>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</si>
  <si>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</si>
  <si>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</si>
  <si>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</si>
  <si>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</si>
  <si>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</si>
  <si>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</si>
  <si>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</si>
  <si>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</si>
  <si>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</si>
  <si>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</si>
  <si>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</si>
  <si>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</si>
  <si>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</si>
  <si>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</si>
  <si>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</si>
  <si>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</si>
  <si>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</si>
  <si>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</si>
  <si>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</si>
  <si>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</si>
  <si>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</si>
  <si>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</si>
  <si>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</si>
  <si>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</si>
  <si>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</si>
  <si>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</si>
  <si>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</si>
  <si>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</si>
  <si>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</si>
  <si>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</si>
  <si>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</si>
  <si>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</si>
  <si>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</si>
  <si>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</si>
  <si>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</si>
  <si>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</si>
  <si>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</si>
  <si>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</si>
  <si>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</si>
  <si>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</si>
  <si>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</si>
  <si>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</si>
  <si>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</si>
  <si>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</si>
  <si>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</si>
  <si>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</si>
  <si>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</si>
  <si>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</si>
  <si>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</si>
  <si>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</si>
  <si>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</si>
  <si>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</si>
  <si>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</si>
  <si>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</si>
  <si>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</si>
  <si>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</si>
  <si>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</si>
  <si>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</si>
  <si>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</si>
  <si>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</si>
  <si>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</si>
  <si>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</si>
  <si>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</si>
  <si>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</si>
  <si>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</si>
  <si>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</si>
  <si>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</si>
  <si>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</si>
  <si>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</si>
  <si>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</si>
  <si>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</si>
  <si>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</si>
  <si>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</si>
  <si>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</si>
  <si>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</si>
  <si>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</si>
  <si>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</si>
  <si>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</si>
  <si>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</si>
  <si>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</si>
  <si>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</si>
  <si>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</si>
  <si>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</si>
  <si>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</si>
  <si>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</si>
  <si>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</si>
  <si>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</si>
  <si>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</si>
  <si>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</si>
  <si>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</si>
  <si>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</si>
  <si>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</si>
  <si>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</si>
  <si>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</si>
  <si>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</si>
  <si>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</si>
  <si>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</si>
  <si>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</si>
  <si>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</si>
  <si>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</si>
  <si>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</si>
  <si>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</si>
  <si>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</si>
  <si>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</si>
  <si>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</si>
  <si>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</si>
  <si>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</si>
  <si>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</si>
  <si>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</si>
  <si>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</si>
  <si>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</si>
  <si>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</si>
  <si>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</si>
  <si>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</si>
  <si>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</si>
  <si>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</si>
  <si>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</si>
  <si>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</si>
  <si>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</si>
  <si>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</si>
  <si>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</si>
  <si>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</si>
  <si>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</si>
  <si>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</si>
  <si>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</si>
  <si>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</si>
  <si>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</si>
  <si>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</si>
  <si>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</si>
  <si>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</si>
  <si>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</si>
  <si>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</si>
  <si>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</si>
  <si>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</si>
  <si>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</si>
  <si>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</si>
  <si>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</si>
  <si>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</si>
  <si>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</si>
  <si>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</si>
  <si>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</si>
  <si>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</si>
  <si>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</si>
  <si>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</si>
  <si>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</si>
  <si>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</si>
  <si>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</si>
  <si>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</si>
  <si>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</si>
  <si>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</si>
  <si>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</si>
  <si>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</si>
  <si>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</si>
  <si>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</si>
  <si>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</si>
  <si>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</si>
  <si>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</si>
  <si>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</si>
  <si>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</si>
  <si>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</si>
  <si>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</si>
  <si>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</si>
  <si>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</si>
  <si>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</si>
  <si>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</si>
  <si>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</si>
  <si>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</si>
  <si>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</si>
  <si>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</si>
  <si>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</si>
  <si>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</si>
  <si>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</si>
  <si>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</si>
  <si>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</si>
  <si>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</si>
  <si>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</si>
  <si>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</si>
  <si>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</si>
  <si>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</si>
  <si>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</si>
  <si>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</si>
  <si>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</si>
  <si>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</si>
  <si>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</si>
  <si>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</si>
  <si>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</si>
  <si>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</si>
  <si>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</si>
  <si>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</si>
  <si>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</si>
  <si>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</si>
  <si>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</si>
  <si>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</si>
  <si>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</si>
  <si>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</si>
  <si>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</si>
  <si>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</si>
  <si>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</si>
  <si>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</si>
  <si>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</si>
  <si>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</si>
  <si>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</si>
  <si>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</si>
  <si>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</si>
  <si>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</si>
  <si>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</si>
  <si>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</si>
  <si>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</si>
  <si>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</si>
  <si>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</si>
  <si>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</si>
  <si>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</si>
  <si>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</si>
  <si>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</si>
  <si>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</si>
  <si>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</si>
  <si>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</si>
  <si>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</si>
  <si>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</si>
  <si>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</si>
  <si>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</si>
  <si>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</si>
  <si>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</si>
  <si>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</si>
  <si>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</si>
  <si>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</si>
  <si>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</si>
  <si>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</si>
  <si>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</si>
  <si>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</si>
  <si>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</si>
  <si>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</si>
  <si>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</si>
  <si>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</si>
  <si>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</si>
  <si>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</si>
  <si>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</si>
  <si>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</si>
  <si>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</si>
  <si>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</si>
  <si>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</si>
  <si>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</si>
  <si>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</si>
  <si>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</si>
  <si>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</si>
  <si>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</si>
  <si>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</si>
  <si>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</si>
  <si>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</si>
  <si>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</si>
  <si>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</si>
  <si>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</si>
  <si>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</si>
  <si>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</si>
  <si>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</si>
  <si>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</si>
  <si>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</si>
  <si>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</si>
  <si>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</si>
  <si>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</si>
  <si>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</si>
  <si>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</si>
  <si>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</si>
  <si>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</si>
  <si>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</si>
  <si>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</si>
  <si>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</si>
  <si>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</si>
  <si>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</si>
  <si>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</si>
  <si>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</si>
  <si>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</si>
  <si>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</si>
  <si>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</si>
  <si>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</si>
  <si>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</si>
  <si>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</si>
  <si>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</si>
  <si>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</si>
  <si>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</si>
  <si>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</si>
  <si>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</si>
  <si>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</si>
  <si>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</si>
  <si>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</si>
  <si>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</si>
  <si>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</si>
  <si>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</si>
  <si>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</si>
  <si>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</si>
  <si>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</si>
  <si>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</si>
  <si>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</si>
  <si>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</si>
  <si>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</si>
  <si>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</si>
  <si>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</si>
  <si>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</si>
  <si>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</si>
  <si>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</si>
  <si>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</si>
  <si>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</si>
  <si>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</si>
  <si>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</si>
  <si>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</si>
  <si>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</si>
  <si>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</si>
  <si>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</si>
  <si>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</si>
  <si>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</si>
  <si>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</si>
  <si>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</si>
  <si>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</si>
  <si>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</si>
  <si>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</si>
  <si>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</si>
  <si>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</si>
  <si>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</si>
  <si>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</si>
  <si>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</si>
  <si>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</si>
  <si>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</si>
  <si>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</si>
  <si>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</si>
  <si>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</si>
  <si>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</si>
  <si>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</si>
  <si>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</si>
  <si>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</si>
  <si>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</si>
  <si>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</si>
  <si>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</si>
  <si>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</si>
  <si>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</si>
  <si>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</si>
  <si>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</si>
  <si>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</si>
  <si>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</si>
  <si>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</si>
  <si>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</si>
  <si>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</si>
  <si>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</si>
  <si>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</si>
  <si>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</si>
  <si>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</si>
  <si>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</si>
  <si>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</si>
  <si>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</si>
  <si>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</si>
  <si>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</si>
  <si>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</si>
  <si>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</si>
  <si>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</si>
  <si>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</si>
  <si>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</si>
  <si>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</si>
  <si>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</si>
  <si>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</si>
  <si>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</si>
  <si>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</si>
  <si>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</si>
  <si>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</si>
  <si>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</si>
  <si>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</si>
  <si>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</si>
  <si>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</si>
  <si>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</si>
  <si>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</si>
  <si>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</si>
  <si>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</si>
  <si>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</si>
  <si>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</si>
  <si>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</si>
  <si>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</si>
  <si>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</si>
  <si>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</si>
  <si>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</si>
  <si>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</si>
  <si>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</si>
  <si>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</si>
  <si>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</si>
  <si>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</si>
  <si>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</si>
  <si>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</si>
  <si>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</si>
  <si>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</si>
  <si>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</si>
  <si>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</si>
  <si>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</si>
  <si>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</si>
  <si>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</si>
  <si>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</si>
  <si>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</si>
  <si>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</si>
  <si>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</si>
  <si>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</si>
  <si>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</si>
  <si>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</si>
  <si>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</si>
  <si>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</si>
  <si>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</si>
  <si>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</si>
  <si>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</si>
  <si>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</si>
  <si>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</si>
  <si>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</si>
  <si>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</si>
  <si>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</si>
  <si>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</si>
  <si>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</si>
  <si>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</si>
  <si>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</si>
  <si>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</si>
  <si>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</si>
  <si>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</si>
  <si>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</si>
  <si>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</si>
  <si>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</si>
  <si>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</si>
  <si>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</si>
  <si>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</si>
  <si>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</si>
  <si>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</si>
  <si>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</si>
  <si>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</si>
  <si>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</si>
  <si>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</si>
  <si>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</si>
  <si>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</si>
  <si>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</si>
  <si>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</si>
  <si>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</si>
  <si>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</si>
  <si>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</si>
  <si>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</si>
  <si>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</si>
  <si>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</si>
  <si>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</si>
  <si>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</si>
  <si>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</si>
  <si>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</si>
  <si>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</si>
  <si>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</si>
  <si>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</si>
  <si>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</si>
  <si>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</si>
  <si>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</si>
  <si>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</si>
  <si>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</si>
  <si>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</si>
  <si>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</si>
  <si>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</si>
  <si>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</si>
  <si>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</si>
  <si>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</si>
  <si>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</si>
  <si>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</si>
  <si>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</si>
  <si>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</si>
  <si>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</si>
  <si>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</si>
  <si>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</si>
  <si>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</si>
  <si>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</si>
  <si>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</si>
  <si>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</si>
  <si>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</si>
  <si>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</si>
  <si>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</si>
  <si>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</si>
  <si>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</si>
  <si>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</si>
  <si>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</si>
  <si>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</si>
  <si>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</si>
  <si>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</si>
  <si>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</si>
  <si>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</si>
  <si>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</si>
  <si>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</si>
  <si>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</si>
  <si>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</si>
  <si>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</si>
  <si>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</si>
  <si>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</si>
  <si>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</si>
  <si>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</si>
  <si>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</si>
  <si>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</si>
  <si>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</si>
  <si>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</si>
  <si>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</si>
  <si>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</si>
  <si>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</si>
  <si>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</si>
  <si>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</si>
  <si>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</si>
  <si>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</si>
  <si>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</si>
  <si>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</si>
  <si>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</si>
  <si>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</si>
  <si>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</si>
  <si>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</si>
  <si>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</si>
  <si>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</si>
  <si>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</si>
  <si>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</si>
  <si>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</si>
  <si>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</si>
  <si>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</si>
  <si>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</si>
  <si>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</si>
  <si>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</si>
  <si>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</si>
  <si>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</si>
  <si>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</si>
  <si>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</si>
  <si>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</si>
  <si>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</si>
  <si>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</si>
  <si>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</si>
  <si>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</si>
  <si>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</si>
  <si>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</si>
  <si>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</si>
  <si>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</si>
  <si>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</si>
  <si>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</si>
  <si>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</si>
  <si>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</si>
  <si>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</si>
  <si>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</si>
  <si>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</si>
  <si>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</si>
  <si>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</si>
  <si>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</si>
  <si>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</si>
  <si>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</si>
  <si>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</si>
  <si>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</si>
  <si>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</si>
  <si>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</si>
  <si>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</si>
  <si>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</si>
  <si>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</si>
  <si>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</si>
  <si>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</si>
  <si>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</si>
  <si>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</si>
  <si>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</si>
  <si>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</si>
  <si>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</si>
  <si>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</si>
  <si>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</si>
  <si>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</si>
  <si>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</si>
  <si>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</si>
  <si>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</si>
  <si>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</si>
  <si>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</si>
  <si>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</si>
  <si>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</si>
  <si>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</si>
  <si>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</si>
  <si>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</si>
  <si>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</si>
  <si>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</si>
  <si>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</si>
  <si>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</si>
  <si>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</si>
  <si>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</si>
  <si>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</si>
  <si>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</si>
  <si>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</si>
  <si>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</si>
  <si>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</si>
  <si>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</si>
  <si>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</si>
  <si>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</si>
  <si>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</si>
  <si>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</si>
  <si>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</si>
  <si>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</si>
  <si>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</si>
  <si>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</si>
  <si>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</si>
  <si>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</si>
  <si>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</si>
  <si>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</si>
  <si>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</si>
  <si>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</si>
  <si>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</si>
  <si>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</si>
  <si>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</si>
  <si>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</si>
  <si>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</si>
  <si>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</si>
  <si>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</si>
  <si>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</si>
  <si>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</si>
  <si>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</si>
  <si>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</si>
  <si>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</si>
  <si>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</si>
  <si>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</si>
  <si>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</si>
  <si>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</si>
  <si>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</si>
  <si>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</si>
  <si>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</si>
  <si>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</si>
  <si>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</si>
  <si>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</si>
  <si>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</si>
  <si>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</si>
  <si>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</si>
  <si>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</si>
  <si>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</si>
  <si>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</si>
  <si>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</si>
  <si>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</si>
  <si>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</si>
  <si>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</si>
  <si>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</si>
  <si>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</si>
  <si>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</si>
  <si>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</si>
  <si>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</si>
  <si>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</si>
  <si>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</si>
  <si>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</si>
  <si>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</si>
  <si>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</si>
  <si>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</si>
  <si>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</si>
  <si>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</si>
  <si>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</si>
  <si>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</si>
  <si>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</si>
  <si>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</si>
  <si>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</si>
  <si>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</si>
  <si>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</si>
  <si>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</si>
  <si>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</si>
  <si>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</si>
  <si>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</si>
  <si>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</si>
  <si>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</si>
  <si>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</si>
  <si>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</si>
  <si>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</si>
  <si>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</si>
  <si>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</si>
  <si>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</si>
  <si>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</si>
  <si>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</si>
  <si>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</si>
  <si>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</si>
  <si>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</si>
  <si>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</si>
  <si>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</si>
  <si>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</si>
  <si>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</si>
  <si>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</si>
  <si>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</si>
  <si>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</si>
  <si>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</si>
  <si>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</si>
  <si>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</si>
  <si>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</si>
  <si>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</si>
  <si>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</si>
  <si>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</si>
  <si>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</si>
  <si>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</si>
  <si>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</si>
  <si>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</si>
  <si>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</si>
  <si>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</si>
  <si>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</si>
  <si>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</si>
  <si>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</si>
  <si>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</si>
  <si>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</si>
  <si>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</si>
  <si>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</si>
  <si>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</si>
  <si>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</si>
  <si>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</si>
  <si>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</si>
  <si>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</si>
  <si>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</si>
  <si>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</si>
  <si>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</si>
  <si>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</si>
  <si>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</si>
  <si>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</si>
  <si>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</si>
  <si>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</si>
  <si>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</si>
  <si>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</si>
  <si>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</si>
  <si>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</si>
  <si>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</si>
  <si>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</si>
  <si>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</si>
  <si>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</si>
  <si>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</si>
  <si>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</si>
  <si>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</si>
  <si>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</si>
  <si>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</si>
  <si>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</si>
  <si>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</si>
  <si>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</si>
  <si>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</si>
  <si>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</si>
  <si>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</si>
  <si>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</si>
  <si>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</si>
  <si>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</si>
  <si>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</si>
  <si>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</si>
  <si>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</si>
  <si>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</si>
  <si>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</si>
  <si>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</si>
  <si>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</si>
  <si>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</si>
  <si>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</si>
  <si>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</si>
  <si>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</si>
  <si>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</si>
  <si>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</si>
  <si>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</si>
  <si>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</si>
  <si>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</si>
  <si>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</si>
  <si>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</si>
  <si>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</si>
  <si>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</si>
  <si>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</si>
  <si>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</si>
  <si>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</si>
  <si>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</si>
  <si>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</si>
  <si>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</si>
  <si>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</si>
  <si>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</si>
  <si>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</si>
  <si>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</si>
  <si>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</si>
  <si>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</si>
  <si>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</si>
  <si>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</si>
  <si>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</si>
  <si>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</si>
  <si>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</si>
  <si>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</si>
  <si>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</si>
  <si>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</si>
  <si>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</si>
  <si>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</si>
  <si>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</si>
  <si>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</si>
  <si>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</si>
  <si>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</si>
  <si>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</si>
  <si>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</si>
  <si>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</si>
  <si>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</si>
  <si>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</si>
  <si>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</si>
  <si>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</si>
  <si>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</si>
  <si>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</si>
  <si>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</si>
  <si>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</si>
  <si>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</si>
  <si>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</si>
  <si>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</si>
  <si>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</si>
  <si>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</si>
  <si>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</si>
  <si>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</si>
  <si>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</si>
  <si>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</si>
  <si>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</si>
  <si>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</si>
  <si>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</si>
  <si>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</si>
  <si>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</si>
  <si>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</si>
  <si>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</si>
  <si>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</si>
  <si>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</si>
  <si>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</si>
  <si>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</si>
  <si>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</si>
  <si>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</si>
  <si>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</si>
  <si>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</si>
  <si>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</si>
  <si>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</si>
  <si>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</si>
  <si>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</si>
  <si>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</si>
  <si>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</si>
  <si>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</si>
  <si>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</si>
  <si>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</si>
  <si>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</si>
  <si>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</si>
  <si>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</si>
  <si>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</si>
  <si>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</si>
  <si>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</si>
  <si>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</si>
  <si>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</si>
  <si>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</si>
  <si>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</si>
  <si>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</si>
  <si>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</si>
  <si>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</si>
  <si>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</si>
  <si>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</si>
  <si>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</si>
  <si>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</si>
  <si>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</si>
  <si>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</si>
  <si>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</si>
  <si>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</si>
  <si>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</si>
  <si>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</si>
  <si>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</si>
  <si>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</si>
  <si>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</si>
  <si>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</si>
  <si>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</si>
  <si>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</si>
  <si>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</si>
  <si>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</si>
  <si>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</si>
  <si>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</si>
  <si>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</si>
  <si>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</si>
  <si>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</si>
  <si>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</si>
  <si>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</si>
  <si>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</si>
  <si>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</si>
  <si>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</si>
  <si>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</si>
  <si>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</si>
  <si>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</si>
  <si>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</si>
  <si>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</si>
  <si>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</si>
  <si>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</si>
  <si>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</si>
  <si>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</si>
  <si>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</si>
  <si>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</si>
  <si>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</si>
  <si>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</si>
  <si>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</si>
  <si>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</si>
  <si>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</si>
  <si>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</si>
  <si>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</si>
  <si>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</si>
  <si>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</si>
  <si>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</si>
  <si>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</si>
  <si>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</si>
  <si>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</si>
  <si>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</si>
  <si>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</si>
  <si>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</si>
  <si>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</si>
  <si>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</si>
  <si>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</si>
  <si>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</si>
  <si>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</si>
  <si>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</si>
  <si>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</si>
  <si>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</si>
  <si>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</si>
  <si>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</si>
  <si>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</si>
  <si>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</si>
  <si>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</si>
  <si>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</si>
  <si>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</si>
  <si>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</si>
  <si>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</si>
  <si>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</si>
  <si>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</si>
  <si>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</si>
  <si>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</si>
  <si>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</si>
  <si>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</si>
  <si>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</si>
  <si>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</si>
  <si>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</si>
  <si>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</si>
  <si>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</si>
  <si>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</si>
  <si>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</si>
  <si>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</si>
  <si>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</si>
  <si>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</si>
  <si>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</si>
  <si>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</si>
  <si>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</si>
  <si>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</si>
  <si>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</si>
  <si>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</si>
  <si>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</si>
  <si>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</si>
  <si>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</si>
  <si>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</si>
  <si>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</si>
  <si>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</si>
  <si>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</si>
  <si>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</si>
  <si>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</si>
  <si>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</si>
  <si>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</si>
  <si>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</si>
  <si>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</si>
  <si>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</si>
  <si>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</si>
  <si>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</si>
  <si>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</si>
  <si>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</si>
  <si>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</si>
  <si>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</si>
  <si>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</si>
  <si>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</si>
  <si>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</si>
  <si>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</si>
  <si>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</si>
  <si>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</si>
  <si>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</si>
  <si>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</si>
  <si>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</si>
  <si>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</si>
  <si>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</si>
  <si>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</si>
  <si>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</si>
  <si>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</si>
  <si>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</si>
  <si>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</si>
  <si>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</si>
  <si>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</si>
  <si>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</si>
  <si>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</si>
  <si>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</si>
  <si>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</si>
  <si>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</si>
  <si>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</si>
  <si>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</si>
  <si>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</si>
  <si>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</si>
  <si>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</si>
  <si>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</si>
  <si>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</si>
  <si>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</si>
  <si>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</si>
  <si>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</si>
  <si>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</si>
  <si>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</si>
  <si>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</si>
  <si>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</si>
  <si>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</si>
  <si>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</si>
  <si>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</si>
  <si>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</si>
  <si>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</si>
  <si>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</si>
  <si>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</si>
  <si>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</si>
  <si>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</si>
  <si>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</si>
  <si>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</si>
  <si>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</si>
  <si>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</si>
  <si>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</si>
  <si>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</si>
  <si>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</si>
  <si>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</si>
  <si>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</si>
  <si>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</si>
  <si>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</si>
  <si>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</si>
  <si>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</si>
  <si>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</si>
  <si>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</si>
  <si>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</si>
  <si>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</si>
  <si>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</si>
  <si>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</si>
  <si>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</si>
  <si>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</si>
  <si>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</si>
  <si>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</si>
  <si>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</si>
  <si>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</si>
  <si>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</si>
  <si>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</si>
  <si>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</si>
  <si>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</si>
  <si>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</si>
  <si>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</si>
  <si>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</si>
  <si>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</si>
  <si>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</si>
  <si>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</si>
  <si>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</si>
  <si>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</si>
  <si>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</si>
  <si>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</si>
  <si>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</si>
  <si>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</si>
  <si>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</si>
  <si>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</si>
  <si>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</si>
  <si>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</si>
  <si>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</si>
  <si>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</si>
  <si>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</si>
  <si>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</si>
  <si>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</si>
  <si>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</si>
  <si>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</si>
  <si>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</si>
  <si>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</si>
  <si>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</si>
  <si>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</si>
  <si>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</si>
  <si>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</si>
  <si>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</si>
  <si>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</si>
  <si>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</si>
  <si>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</si>
  <si>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</si>
  <si>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</si>
  <si>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</si>
  <si>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</si>
  <si>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</si>
  <si>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</si>
  <si>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</si>
  <si>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</si>
  <si>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</si>
  <si>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</si>
  <si>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</si>
  <si>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</si>
  <si>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</si>
  <si>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</si>
  <si>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</si>
  <si>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</si>
  <si>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</si>
  <si>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</si>
  <si>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</si>
  <si>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</si>
  <si>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</si>
  <si>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</si>
  <si>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</si>
  <si>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</si>
  <si>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</si>
  <si>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</si>
  <si>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</si>
  <si>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</si>
  <si>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</si>
  <si>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</si>
  <si>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</si>
  <si>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</si>
  <si>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</si>
  <si>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</si>
  <si>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</si>
  <si>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</si>
  <si>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</si>
  <si>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</si>
  <si>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</si>
  <si>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</si>
  <si>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</si>
  <si>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</si>
  <si>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</si>
  <si>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</si>
  <si>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</si>
  <si>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</si>
  <si>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</si>
  <si>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</si>
  <si>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</si>
  <si>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</si>
  <si>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</si>
  <si>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</si>
  <si>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</si>
  <si>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</si>
  <si>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</si>
  <si>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</si>
  <si>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</si>
  <si>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</si>
  <si>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</si>
  <si>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</si>
  <si>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</si>
  <si>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</si>
  <si>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</si>
  <si>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</si>
  <si>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</si>
  <si>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</si>
  <si>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</si>
  <si>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</si>
  <si>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</si>
  <si>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</si>
  <si>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</si>
  <si>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</si>
  <si>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</si>
  <si>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</si>
  <si>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</si>
  <si>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</si>
  <si>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</si>
  <si>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</si>
  <si>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</si>
  <si>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</si>
  <si>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</si>
  <si>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</si>
  <si>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</si>
  <si>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</si>
  <si>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</si>
  <si>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</si>
  <si>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</si>
  <si>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</si>
  <si>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</si>
  <si>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</si>
  <si>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</si>
  <si>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</si>
  <si>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</si>
  <si>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</si>
  <si>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</si>
  <si>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</si>
  <si>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</si>
  <si>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</si>
  <si>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</si>
  <si>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</si>
  <si>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</si>
  <si>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</si>
  <si>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</si>
  <si>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</si>
  <si>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</si>
  <si>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</si>
  <si>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</si>
  <si>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</si>
  <si>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</si>
  <si>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</si>
  <si>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</si>
  <si>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</si>
  <si>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</si>
  <si>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</si>
  <si>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</si>
  <si>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</si>
  <si>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</si>
  <si>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</si>
  <si>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</si>
  <si>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</si>
  <si>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</si>
  <si>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</si>
  <si>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</si>
  <si>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</si>
  <si>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</si>
  <si>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</si>
  <si>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</si>
  <si>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</si>
  <si>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</si>
  <si>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</si>
  <si>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</si>
  <si>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</si>
  <si>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</si>
  <si>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</si>
  <si>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</si>
  <si>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</si>
  <si>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</si>
  <si>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</si>
  <si>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</si>
  <si>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</si>
  <si>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</si>
  <si>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</si>
  <si>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</si>
  <si>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</si>
  <si>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</si>
  <si>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</si>
  <si>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</si>
  <si>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</si>
  <si>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</si>
  <si>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</si>
  <si>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</si>
  <si>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</si>
  <si>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</si>
  <si>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</si>
  <si>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</si>
  <si>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</si>
  <si>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</si>
  <si>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</si>
  <si>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</si>
  <si>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</si>
  <si>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</si>
  <si>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</si>
  <si>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</si>
  <si>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</si>
  <si>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</si>
  <si>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</si>
  <si>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</si>
  <si>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</si>
  <si>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</si>
  <si>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</si>
  <si>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</si>
  <si>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</si>
  <si>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</si>
  <si>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</si>
  <si>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</si>
  <si>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</si>
  <si>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</si>
  <si>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</si>
  <si>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</si>
  <si>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</si>
  <si>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</si>
  <si>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</si>
  <si>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</si>
  <si>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</si>
  <si>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</si>
  <si>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</si>
  <si>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</si>
  <si>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</si>
  <si>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</si>
  <si>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</si>
  <si>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</si>
  <si>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</si>
  <si>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</si>
  <si>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</si>
  <si>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</si>
  <si>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</si>
  <si>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</si>
  <si>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</si>
  <si>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</si>
  <si>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</si>
  <si>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</si>
  <si>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</si>
  <si>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</si>
  <si>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</si>
  <si>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</si>
  <si>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</si>
  <si>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</si>
  <si>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</si>
  <si>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</si>
  <si>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</si>
  <si>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</si>
  <si>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</si>
  <si>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</si>
  <si>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</si>
  <si>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</si>
  <si>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</si>
  <si>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</si>
  <si>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</si>
  <si>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</si>
  <si>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</si>
  <si>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</si>
  <si>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</si>
  <si>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</si>
  <si>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</si>
  <si>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</si>
  <si>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</si>
  <si>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</si>
  <si>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</si>
  <si>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</si>
  <si>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</si>
  <si>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</si>
  <si>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</si>
  <si>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</si>
  <si>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</si>
  <si>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</si>
  <si>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</si>
  <si>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</si>
  <si>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</si>
  <si>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</si>
  <si>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</si>
  <si>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</si>
  <si>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</si>
  <si>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</si>
  <si>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</si>
  <si>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</si>
  <si>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</si>
  <si>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</si>
  <si>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</si>
  <si>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</si>
  <si>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</si>
  <si>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</si>
  <si>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</si>
  <si>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</si>
  <si>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</si>
  <si>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</si>
  <si>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</si>
  <si>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</si>
  <si>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</si>
  <si>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</si>
  <si>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</si>
  <si>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</si>
  <si>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</si>
  <si>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</si>
  <si>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</si>
  <si>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</si>
  <si>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</si>
  <si>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</si>
  <si>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</si>
  <si>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</si>
  <si>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</si>
  <si>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</si>
  <si>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</si>
  <si>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</si>
  <si>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</si>
  <si>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</si>
  <si>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</si>
  <si>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</si>
  <si>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</si>
  <si>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</si>
  <si>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</si>
  <si>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</si>
  <si>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</si>
  <si>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</si>
  <si>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</si>
  <si>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</si>
  <si>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</si>
  <si>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</si>
  <si>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</si>
  <si>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</si>
  <si>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</si>
  <si>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</si>
  <si>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</si>
  <si>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</si>
  <si>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</si>
  <si>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</si>
  <si>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</si>
  <si>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</si>
  <si>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</si>
  <si>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</si>
  <si>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</si>
  <si>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</si>
  <si>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</si>
  <si>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</si>
  <si>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</si>
  <si>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</si>
  <si>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</si>
  <si>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</si>
  <si>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</si>
  <si>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</si>
  <si>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</si>
  <si>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</si>
  <si>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</si>
  <si>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</si>
  <si>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</si>
  <si>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</si>
  <si>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</si>
  <si>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</si>
  <si>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</si>
  <si>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</si>
  <si>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</si>
  <si>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</si>
  <si>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</si>
  <si>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</si>
  <si>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</si>
  <si>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</si>
  <si>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</si>
  <si>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</si>
  <si>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</si>
  <si>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</si>
  <si>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</si>
  <si>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</si>
  <si>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</si>
  <si>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</si>
  <si>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</si>
  <si>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</si>
  <si>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</si>
  <si>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</si>
  <si>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</si>
  <si>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</si>
  <si>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</si>
  <si>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</si>
  <si>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</si>
  <si>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</si>
  <si>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</si>
  <si>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</si>
  <si>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</si>
  <si>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</si>
  <si>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</si>
  <si>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</si>
  <si>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</si>
  <si>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</si>
  <si>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</si>
  <si>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</si>
  <si>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</si>
  <si>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</si>
  <si>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</si>
  <si>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</si>
  <si>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</si>
  <si>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</si>
  <si>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</si>
  <si>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</si>
  <si>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</si>
  <si>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</si>
  <si>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</si>
  <si>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</si>
  <si>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</si>
  <si>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</si>
  <si>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</si>
  <si>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</si>
  <si>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</si>
  <si>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</si>
  <si>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</si>
  <si>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</si>
  <si>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</si>
  <si>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</si>
  <si>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</si>
  <si>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</si>
  <si>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</si>
  <si>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</si>
  <si>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</si>
  <si>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</si>
  <si>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</si>
  <si>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</si>
  <si>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</si>
  <si>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</si>
  <si>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</si>
  <si>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</si>
  <si>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</si>
  <si>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</si>
  <si>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</si>
  <si>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</si>
  <si>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</si>
  <si>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</si>
  <si>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</si>
  <si>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</si>
  <si>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</si>
  <si>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</si>
  <si>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</si>
  <si>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</si>
  <si>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</si>
  <si>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</si>
  <si>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</si>
  <si>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</si>
  <si>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</si>
  <si>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</si>
  <si>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</si>
  <si>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</si>
  <si>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</si>
  <si>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</si>
  <si>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</si>
  <si>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</si>
  <si>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</si>
  <si>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</si>
  <si>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</si>
  <si>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</si>
  <si>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</si>
  <si>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</si>
  <si>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</si>
  <si>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</si>
  <si>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</si>
  <si>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</si>
  <si>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</si>
  <si>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</si>
  <si>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</si>
  <si>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</si>
  <si>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</si>
  <si>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</si>
  <si>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</si>
  <si>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</si>
  <si>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</si>
  <si>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</si>
  <si>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</si>
  <si>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</si>
  <si>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</si>
  <si>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</si>
  <si>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</si>
  <si>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</si>
  <si>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</si>
  <si>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</si>
  <si>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</si>
  <si>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</si>
  <si>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</si>
  <si>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</si>
  <si>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</si>
  <si>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</si>
  <si>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</si>
  <si>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</si>
  <si>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</si>
  <si>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</si>
  <si>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</si>
  <si>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</si>
  <si>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</si>
  <si>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</si>
  <si>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</si>
  <si>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</si>
  <si>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</si>
  <si>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</si>
  <si>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</si>
  <si>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</si>
  <si>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</si>
  <si>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</si>
  <si>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</si>
  <si>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</si>
  <si>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</si>
  <si>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</si>
  <si>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</si>
  <si>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</si>
  <si>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</si>
  <si>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</si>
  <si>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</si>
  <si>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</si>
  <si>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</si>
  <si>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</si>
  <si>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</si>
  <si>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</si>
  <si>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</si>
  <si>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</si>
  <si>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</si>
  <si>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</si>
  <si>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</si>
  <si>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</si>
  <si>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</si>
  <si>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</si>
  <si>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</si>
  <si>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</si>
  <si>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</si>
  <si>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</si>
  <si>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</si>
  <si>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</si>
  <si>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</si>
  <si>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</si>
  <si>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</si>
  <si>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</si>
  <si>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</si>
  <si>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</si>
  <si>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</si>
  <si>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</si>
  <si>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</si>
  <si>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</si>
  <si>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</si>
  <si>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</si>
  <si>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</si>
  <si>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</si>
  <si>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</si>
  <si>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</si>
  <si>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</si>
  <si>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</si>
  <si>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</si>
  <si>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</si>
  <si>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</si>
  <si>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</si>
  <si>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</si>
  <si>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</si>
  <si>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</si>
  <si>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</si>
  <si>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</si>
  <si>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</si>
  <si>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</si>
  <si>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</si>
  <si>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</si>
  <si>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</si>
  <si>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</si>
  <si>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</si>
  <si>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</si>
  <si>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</si>
  <si>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</si>
  <si>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</si>
  <si>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</si>
  <si>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</si>
  <si>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</si>
  <si>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</si>
  <si>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</si>
  <si>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</si>
  <si>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</si>
  <si>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</si>
  <si>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</si>
  <si>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</si>
  <si>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</si>
  <si>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</si>
  <si>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</si>
  <si>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</si>
  <si>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</si>
  <si>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</si>
  <si>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</si>
  <si>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</si>
  <si>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</si>
  <si>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</si>
  <si>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</si>
  <si>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</si>
  <si>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</si>
  <si>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</si>
  <si>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</si>
  <si>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</si>
  <si>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</si>
  <si>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</si>
  <si>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</si>
  <si>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</si>
  <si>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</si>
  <si>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</si>
  <si>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</si>
  <si>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</si>
  <si>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</si>
  <si>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</si>
  <si>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</si>
  <si>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</si>
  <si>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</si>
  <si>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</si>
  <si>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</si>
  <si>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</si>
  <si>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</si>
  <si>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</si>
  <si>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</si>
  <si>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</si>
  <si>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</si>
  <si>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</si>
  <si>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</si>
  <si>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</si>
  <si>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</si>
  <si>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</si>
  <si>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</si>
  <si>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</si>
  <si>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</si>
  <si>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</si>
  <si>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</si>
  <si>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</si>
  <si>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</si>
  <si>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</si>
  <si>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</si>
  <si>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</si>
  <si>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</si>
  <si>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</si>
  <si>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</si>
  <si>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</si>
  <si>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</si>
  <si>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</si>
  <si>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</si>
  <si>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</si>
  <si>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</si>
  <si>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</si>
  <si>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</si>
  <si>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</si>
  <si>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</si>
  <si>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</si>
  <si>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</si>
  <si>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</si>
  <si>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</si>
  <si>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</si>
  <si>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</si>
  <si>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</si>
  <si>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</si>
  <si>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</si>
  <si>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</si>
  <si>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</si>
  <si>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</si>
  <si>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</si>
  <si>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</si>
  <si>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</si>
  <si>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</si>
  <si>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</si>
  <si>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</si>
  <si>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</si>
  <si>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</si>
  <si>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</si>
  <si>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</si>
  <si>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</si>
  <si>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</si>
  <si>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</si>
  <si>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</si>
  <si>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</si>
  <si>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</si>
  <si>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</si>
  <si>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</si>
  <si>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</si>
  <si>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</si>
  <si>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</si>
  <si>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</si>
  <si>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</si>
  <si>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</si>
  <si>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</si>
  <si>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</si>
  <si>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</si>
  <si>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</si>
  <si>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</si>
  <si>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</si>
  <si>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</si>
  <si>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</si>
  <si>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</si>
  <si>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</si>
  <si>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</si>
  <si>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</si>
  <si>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</si>
  <si>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</si>
  <si>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</si>
  <si>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</si>
  <si>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</si>
  <si>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</si>
  <si>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</si>
  <si>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</si>
  <si>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</si>
  <si>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</si>
  <si>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</si>
  <si>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</si>
  <si>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</si>
  <si>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</si>
  <si>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</si>
  <si>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</si>
  <si>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</si>
  <si>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</si>
  <si>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</si>
  <si>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</si>
  <si>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</si>
  <si>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</si>
  <si>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</si>
  <si>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</si>
  <si>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</si>
  <si>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</si>
  <si>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</si>
  <si>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</si>
  <si>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</si>
  <si>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</si>
  <si>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</si>
  <si>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</si>
  <si>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</si>
  <si>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</si>
  <si>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</si>
  <si>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</si>
  <si>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</si>
  <si>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</si>
  <si>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</si>
  <si>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</si>
  <si>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</si>
  <si>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</si>
  <si>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</si>
  <si>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</si>
  <si>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</si>
  <si>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</si>
  <si>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</si>
  <si>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</si>
  <si>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</si>
  <si>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</si>
  <si>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</si>
  <si>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</si>
  <si>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</si>
  <si>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</si>
  <si>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</si>
  <si>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</si>
  <si>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</si>
  <si>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</si>
  <si>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</si>
  <si>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</si>
  <si>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</si>
  <si>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</si>
  <si>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</si>
  <si>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</si>
  <si>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</si>
  <si>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</si>
  <si>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</si>
  <si>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</si>
  <si>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</si>
  <si>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</si>
  <si>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</si>
  <si>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</si>
  <si>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</si>
  <si>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</si>
  <si>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</si>
  <si>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</si>
  <si>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</si>
  <si>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</si>
  <si>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</si>
  <si>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</si>
  <si>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</si>
  <si>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</si>
  <si>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</si>
  <si>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</si>
  <si>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</si>
  <si>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</si>
  <si>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</si>
  <si>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</si>
  <si>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</si>
  <si>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</si>
  <si>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</si>
  <si>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</si>
  <si>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</si>
  <si>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</si>
  <si>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</si>
  <si>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</si>
  <si>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</si>
  <si>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</si>
  <si>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</si>
  <si>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</si>
  <si>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</si>
  <si>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</si>
  <si>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</si>
  <si>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</si>
  <si>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</si>
  <si>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</si>
  <si>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</si>
  <si>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</si>
  <si>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</si>
  <si>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</si>
  <si>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</si>
  <si>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</si>
  <si>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</si>
  <si>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</si>
  <si>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</si>
  <si>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</si>
  <si>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</si>
  <si>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</si>
  <si>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</si>
  <si>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</si>
  <si>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</si>
  <si>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</si>
  <si>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</si>
  <si>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</si>
  <si>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</si>
  <si>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</si>
  <si>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</si>
  <si>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</si>
  <si>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</si>
  <si>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</si>
  <si>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</si>
  <si>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</si>
  <si>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</si>
  <si>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</si>
  <si>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</si>
  <si>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</si>
  <si>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</si>
  <si>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</si>
  <si>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</si>
  <si>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</si>
  <si>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</si>
  <si>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</si>
  <si>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</si>
  <si>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</si>
  <si>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</si>
  <si>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</si>
  <si>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</si>
  <si>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</si>
  <si>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</si>
  <si>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</si>
  <si>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</si>
  <si>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</si>
  <si>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</si>
  <si>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</si>
  <si>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</si>
  <si>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</si>
  <si>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</si>
  <si>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</si>
  <si>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</si>
  <si>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</si>
  <si>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</si>
  <si>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</si>
  <si>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</si>
  <si>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</si>
  <si>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</si>
  <si>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</si>
  <si>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</si>
  <si>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</si>
  <si>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</si>
  <si>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</si>
  <si>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</si>
  <si>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</si>
  <si>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</si>
  <si>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</si>
  <si>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</si>
  <si>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</si>
  <si>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</si>
  <si>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</si>
  <si>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</si>
  <si>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</si>
  <si>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</si>
  <si>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</si>
  <si>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</si>
  <si>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</si>
  <si>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</si>
  <si>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</si>
  <si>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</si>
  <si>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</si>
  <si>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</si>
  <si>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</si>
  <si>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</si>
  <si>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</si>
  <si>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</si>
  <si>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</si>
  <si>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</si>
  <si>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</si>
  <si>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</si>
  <si>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</si>
  <si>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</si>
  <si>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</si>
  <si>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</si>
  <si>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</si>
  <si>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</si>
  <si>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</si>
  <si>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</si>
  <si>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</si>
  <si>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</si>
  <si>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</si>
  <si>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</si>
  <si>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</si>
  <si>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</si>
  <si>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</si>
  <si>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</si>
  <si>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</si>
  <si>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</si>
  <si>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</si>
  <si>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</si>
  <si>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</si>
  <si>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</si>
  <si>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</si>
  <si>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</si>
  <si>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</si>
  <si>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</si>
  <si>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</si>
  <si>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</si>
  <si>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</si>
  <si>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</si>
  <si>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</si>
  <si>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</si>
  <si>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</si>
  <si>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</si>
  <si>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</si>
  <si>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</si>
  <si>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</si>
  <si>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</si>
  <si>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</si>
  <si>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</si>
  <si>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</si>
  <si>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</si>
  <si>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</si>
  <si>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</si>
  <si>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</si>
  <si>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</si>
  <si>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</si>
  <si>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</si>
  <si>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</si>
  <si>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</si>
  <si>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</si>
  <si>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</si>
  <si>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</si>
  <si>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</si>
  <si>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</si>
  <si>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</si>
  <si>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</si>
  <si>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</si>
  <si>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</si>
  <si>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</si>
  <si>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</si>
  <si>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</si>
  <si>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</si>
  <si>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</si>
  <si>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</si>
  <si>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</si>
  <si>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</si>
  <si>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</si>
  <si>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</si>
  <si>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</si>
  <si>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</si>
  <si>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</si>
  <si>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</si>
  <si>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</si>
  <si>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</si>
  <si>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</si>
  <si>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</si>
  <si>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</si>
  <si>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</si>
  <si>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</si>
  <si>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</si>
  <si>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</si>
  <si>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</si>
  <si>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</si>
  <si>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</si>
  <si>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</si>
  <si>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</si>
  <si>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</si>
  <si>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</si>
  <si>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</si>
  <si>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</si>
  <si>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</si>
  <si>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</si>
  <si>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</si>
  <si>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</si>
  <si>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</si>
  <si>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</si>
  <si>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</si>
  <si>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</si>
  <si>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</si>
  <si>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</si>
  <si>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</si>
  <si>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</si>
  <si>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</si>
  <si>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</si>
  <si>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</si>
  <si>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</si>
  <si>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</si>
  <si>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</si>
  <si>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</si>
  <si>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</si>
  <si>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</si>
  <si>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</si>
  <si>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</si>
  <si>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</si>
  <si>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</si>
  <si>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</si>
  <si>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</si>
  <si>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</si>
  <si>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</si>
  <si>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</si>
  <si>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</si>
  <si>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</si>
  <si>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</si>
  <si>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</si>
  <si>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</si>
  <si>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</si>
  <si>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</si>
  <si>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</si>
  <si>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</si>
  <si>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</si>
  <si>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</si>
  <si>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</si>
  <si>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</si>
  <si>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</si>
  <si>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</si>
  <si>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</si>
  <si>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</si>
  <si>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</si>
  <si>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</si>
  <si>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</si>
  <si>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</si>
  <si>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</si>
  <si>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</si>
  <si>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</si>
  <si>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</si>
  <si>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</si>
  <si>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</si>
  <si>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</si>
  <si>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</si>
  <si>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</si>
  <si>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</si>
  <si>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</si>
  <si>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</si>
  <si>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</si>
  <si>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</si>
  <si>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</si>
  <si>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</si>
  <si>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</si>
  <si>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</si>
  <si>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</si>
  <si>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</si>
  <si>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</si>
  <si>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</si>
  <si>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</si>
  <si>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</si>
  <si>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</si>
  <si>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</si>
  <si>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</si>
  <si>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</si>
  <si>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</si>
  <si>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</si>
  <si>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</si>
  <si>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</si>
  <si>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</si>
  <si>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</si>
  <si>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</si>
  <si>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</si>
  <si>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</si>
  <si>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</si>
  <si>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</si>
  <si>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</si>
  <si>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</si>
  <si>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</si>
  <si>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</si>
  <si>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</si>
  <si>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</si>
  <si>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</si>
  <si>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</si>
  <si>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</si>
  <si>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</si>
  <si>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</si>
  <si>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</si>
  <si>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</si>
  <si>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</si>
  <si>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</si>
  <si>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</si>
  <si>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</si>
  <si>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</si>
  <si>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</si>
  <si>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</si>
  <si>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</si>
  <si>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</si>
  <si>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</si>
  <si>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</si>
  <si>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</si>
  <si>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</si>
  <si>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</si>
  <si>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</si>
  <si>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</si>
  <si>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</si>
  <si>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</si>
  <si>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</si>
  <si>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</si>
  <si>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</si>
  <si>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</si>
  <si>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</si>
  <si>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</si>
  <si>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</si>
  <si>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</si>
  <si>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</si>
  <si>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</si>
  <si>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</si>
  <si>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</si>
  <si>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</si>
  <si>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</si>
  <si>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</si>
  <si>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</si>
  <si>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</si>
  <si>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</si>
  <si>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</si>
  <si>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</si>
  <si>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</si>
  <si>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</si>
  <si>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</si>
  <si>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</si>
  <si>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</si>
  <si>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</si>
  <si>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</si>
  <si>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</si>
  <si>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</si>
  <si>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</si>
  <si>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</si>
  <si>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</si>
  <si>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</si>
  <si>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</si>
  <si>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</si>
  <si>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</si>
  <si>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</si>
  <si>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</si>
  <si>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</si>
  <si>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</si>
  <si>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</si>
  <si>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</si>
  <si>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</si>
  <si>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</si>
  <si>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</si>
  <si>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</si>
  <si>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</si>
  <si>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</si>
  <si>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</si>
  <si>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</si>
  <si>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</si>
  <si>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</si>
  <si>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</si>
  <si>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</si>
  <si>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</si>
  <si>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</si>
  <si>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</si>
  <si>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</si>
  <si>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</si>
  <si>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</si>
  <si>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</si>
  <si>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</si>
  <si>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</si>
  <si>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</si>
  <si>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</si>
  <si>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</si>
  <si>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</si>
  <si>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</si>
  <si>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</si>
  <si>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</si>
  <si>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</si>
  <si>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</si>
  <si>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</si>
  <si>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</si>
  <si>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</si>
  <si>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</si>
  <si>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</si>
  <si>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</si>
  <si>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</si>
  <si>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</si>
  <si>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</si>
  <si>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</si>
  <si>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</si>
  <si>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</si>
  <si>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</si>
  <si>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</si>
  <si>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</si>
  <si>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</si>
  <si>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</si>
  <si>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</si>
  <si>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</si>
  <si>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</si>
  <si>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</si>
  <si>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</si>
  <si>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</si>
  <si>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</si>
  <si>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</si>
  <si>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</si>
  <si>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</si>
  <si>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</si>
  <si>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</si>
  <si>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</si>
  <si>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</si>
  <si>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</si>
  <si>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</si>
  <si>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</si>
  <si>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</si>
  <si>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</si>
  <si>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</si>
  <si>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</si>
  <si>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</si>
  <si>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</si>
  <si>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</si>
  <si>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</si>
  <si>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</si>
  <si>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</si>
  <si>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</si>
  <si>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</si>
  <si>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</si>
  <si>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</si>
  <si>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</si>
  <si>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</si>
  <si>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</si>
  <si>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</si>
  <si>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</si>
  <si>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</si>
  <si>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</si>
  <si>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</si>
  <si>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</si>
  <si>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</si>
  <si>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</si>
  <si>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</si>
  <si>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</si>
  <si>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</si>
  <si>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</si>
  <si>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</si>
  <si>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</si>
  <si>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</si>
  <si>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</si>
  <si>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</si>
  <si>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</si>
  <si>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</si>
  <si>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</si>
  <si>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</si>
  <si>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</si>
  <si>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</si>
  <si>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</si>
  <si>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</si>
  <si>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</si>
  <si>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</si>
  <si>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</si>
  <si>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</si>
  <si>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</si>
  <si>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</si>
  <si>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</si>
  <si>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</si>
  <si>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</si>
  <si>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</si>
  <si>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</si>
  <si>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</si>
  <si>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</si>
  <si>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</si>
  <si>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</si>
  <si>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</si>
  <si>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</si>
  <si>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</si>
  <si>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</si>
  <si>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</si>
  <si>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</si>
  <si>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</si>
  <si>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</si>
  <si>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</si>
  <si>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</si>
  <si>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</si>
  <si>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</si>
  <si>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</si>
  <si>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</si>
  <si>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</si>
  <si>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</si>
  <si>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</si>
  <si>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</si>
  <si>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</si>
  <si>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</si>
  <si>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</si>
  <si>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</si>
  <si>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</si>
  <si>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</si>
  <si>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</si>
  <si>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</si>
  <si>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</si>
  <si>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</si>
  <si>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</si>
  <si>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</si>
  <si>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</si>
  <si>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</si>
  <si>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</si>
  <si>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</si>
  <si>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</si>
  <si>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</si>
  <si>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</si>
  <si>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</si>
  <si>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</si>
  <si>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</si>
  <si>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</si>
  <si>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</si>
  <si>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</si>
  <si>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</si>
  <si>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</si>
  <si>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</si>
  <si>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</si>
  <si>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</si>
  <si>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</si>
  <si>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</si>
  <si>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</si>
  <si>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</si>
  <si>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</si>
  <si>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</si>
  <si>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</si>
  <si>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</si>
  <si>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</si>
  <si>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</si>
  <si>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</si>
  <si>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</si>
  <si>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</si>
  <si>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</si>
  <si>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</si>
  <si>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</si>
  <si>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</si>
  <si>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</si>
  <si>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</si>
  <si>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</si>
  <si>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</si>
  <si>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</si>
  <si>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</si>
  <si>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</si>
  <si>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</si>
  <si>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</si>
  <si>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</si>
  <si>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</si>
  <si>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</si>
  <si>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</si>
  <si>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</si>
  <si>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</si>
  <si>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</si>
  <si>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</si>
  <si>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</si>
  <si>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</si>
  <si>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</si>
  <si>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</si>
  <si>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</si>
  <si>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</si>
  <si>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</si>
  <si>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</si>
  <si>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</si>
  <si>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</si>
  <si>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</si>
  <si>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</si>
  <si>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</si>
  <si>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</si>
  <si>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</si>
  <si>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</si>
  <si>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</si>
  <si>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</si>
  <si>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</si>
  <si>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</si>
  <si>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</si>
  <si>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</si>
  <si>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</si>
  <si>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</si>
  <si>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</si>
  <si>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</si>
  <si>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</si>
  <si>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</si>
  <si>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</si>
  <si>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</si>
  <si>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</si>
  <si>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</si>
  <si>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</si>
  <si>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</si>
  <si>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</si>
  <si>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</si>
  <si>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</si>
  <si>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</si>
  <si>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</si>
  <si>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</si>
  <si>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</si>
  <si>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</si>
  <si>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</si>
  <si>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</si>
  <si>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</si>
  <si>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</si>
  <si>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</si>
  <si>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</si>
  <si>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</si>
  <si>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</si>
  <si>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</si>
  <si>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</si>
  <si>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</si>
  <si>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</si>
  <si>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</si>
  <si>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</si>
  <si>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</si>
  <si>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</si>
  <si>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</si>
  <si>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</si>
  <si>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</si>
  <si>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</si>
  <si>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</si>
  <si>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</si>
  <si>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</si>
  <si>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</si>
  <si>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</si>
  <si>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</si>
  <si>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</si>
  <si>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</si>
  <si>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</si>
  <si>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</si>
  <si>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</si>
  <si>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</si>
  <si>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</si>
  <si>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</si>
  <si>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</si>
  <si>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</si>
  <si>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</si>
  <si>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</si>
  <si>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</si>
  <si>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</si>
  <si>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</si>
  <si>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</si>
  <si>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</si>
  <si>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</si>
  <si>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</si>
  <si>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</si>
  <si>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</si>
  <si>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</si>
  <si>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</si>
  <si>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</si>
  <si>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</si>
  <si>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</si>
  <si>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</si>
  <si>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</si>
  <si>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</si>
  <si>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</si>
  <si>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</si>
  <si>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</si>
  <si>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</si>
  <si>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</si>
  <si>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</si>
  <si>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</si>
  <si>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</si>
  <si>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</si>
  <si>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</si>
  <si>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</si>
  <si>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</si>
  <si>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</si>
  <si>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</si>
  <si>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</si>
  <si>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</si>
  <si>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</si>
  <si>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</si>
  <si>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</si>
  <si>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</si>
  <si>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</si>
  <si>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</si>
  <si>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</si>
  <si>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</si>
  <si>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</si>
  <si>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</si>
  <si>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</si>
  <si>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</si>
  <si>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</si>
  <si>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</si>
  <si>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</si>
  <si>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</si>
  <si>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</si>
  <si>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</si>
  <si>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</si>
  <si>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</si>
  <si>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</si>
  <si>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</si>
  <si>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</si>
  <si>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</si>
  <si>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</si>
  <si>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</si>
  <si>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</si>
  <si>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</si>
  <si>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</si>
  <si>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</si>
  <si>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</si>
  <si>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</si>
  <si>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</si>
  <si>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</si>
  <si>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</si>
  <si>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</si>
  <si>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</si>
  <si>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</si>
  <si>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</si>
  <si>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</si>
  <si>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</si>
  <si>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</si>
  <si>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</si>
  <si>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</si>
  <si>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</si>
  <si>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</si>
  <si>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</si>
  <si>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</si>
  <si>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</si>
  <si>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</si>
  <si>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</si>
  <si>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</si>
  <si>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</si>
  <si>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</si>
  <si>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</si>
  <si>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</si>
  <si>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</si>
  <si>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</si>
  <si>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</si>
  <si>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</si>
  <si>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</si>
  <si>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</si>
  <si>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</si>
  <si>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</si>
  <si>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</si>
  <si>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</si>
  <si>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</si>
  <si>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</si>
  <si>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</si>
  <si>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</si>
  <si>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</si>
  <si>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</si>
  <si>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</si>
  <si>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</si>
  <si>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</si>
  <si>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</si>
  <si>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</si>
  <si>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</si>
  <si>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</si>
  <si>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</si>
  <si>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</si>
  <si>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</si>
  <si>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</si>
  <si>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</si>
  <si>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</si>
  <si>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</si>
  <si>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</si>
  <si>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</si>
  <si>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</si>
  <si>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</si>
  <si>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</si>
  <si>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</si>
  <si>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</si>
  <si>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</si>
  <si>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</si>
  <si>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</si>
  <si>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</si>
  <si>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</si>
  <si>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</si>
  <si>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</si>
  <si>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</si>
  <si>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</si>
  <si>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</si>
  <si>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</si>
  <si>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</si>
  <si>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</si>
  <si>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</si>
  <si>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</si>
  <si>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</si>
  <si>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</si>
  <si>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</si>
  <si>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</si>
  <si>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</si>
  <si>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</si>
  <si>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</si>
  <si>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</si>
  <si>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</si>
  <si>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</si>
  <si>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</si>
  <si>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</si>
  <si>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</si>
  <si>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</si>
  <si>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</si>
  <si>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</si>
  <si>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</si>
  <si>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</si>
  <si>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</si>
  <si>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</si>
  <si>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</si>
  <si>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</si>
  <si>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</si>
  <si>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</si>
  <si>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</si>
  <si>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</si>
  <si>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</si>
  <si>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</si>
  <si>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</si>
  <si>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</si>
  <si>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</si>
  <si>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</si>
  <si>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</si>
  <si>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</si>
  <si>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</si>
  <si>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</si>
  <si>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</si>
  <si>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</si>
  <si>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</si>
  <si>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</si>
  <si>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</si>
  <si>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</si>
  <si>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</si>
  <si>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</si>
  <si>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</si>
  <si>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</si>
  <si>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</si>
  <si>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</si>
  <si>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</si>
  <si>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</si>
  <si>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</si>
  <si>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</si>
  <si>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</si>
  <si>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</si>
  <si>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</si>
  <si>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</si>
  <si>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</si>
  <si>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</si>
  <si>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</si>
  <si>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</si>
  <si>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</si>
  <si>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</si>
  <si>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</si>
  <si>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</si>
  <si>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</si>
  <si>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</si>
  <si>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</si>
  <si>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</si>
  <si>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</si>
  <si>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</si>
  <si>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</si>
  <si>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</si>
  <si>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</si>
  <si>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</si>
  <si>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</si>
  <si>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</si>
  <si>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</si>
  <si>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</si>
  <si>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</si>
  <si>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</si>
  <si>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</si>
  <si>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</si>
  <si>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</si>
  <si>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</si>
  <si>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</si>
  <si>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</si>
  <si>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</si>
  <si>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</si>
  <si>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</si>
  <si>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</si>
  <si>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</si>
  <si>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</si>
  <si>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</si>
  <si>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</si>
  <si>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</si>
  <si>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</si>
  <si>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</si>
  <si>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</si>
  <si>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</si>
  <si>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</si>
  <si>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</si>
  <si>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</si>
  <si>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</si>
  <si>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</si>
  <si>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</si>
  <si>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</si>
  <si>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</si>
  <si>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</si>
  <si>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</si>
  <si>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</si>
  <si>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</si>
  <si>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</si>
  <si>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</si>
  <si>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</si>
  <si>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</si>
  <si>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</si>
  <si>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</si>
  <si>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</si>
  <si>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</si>
  <si>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</si>
  <si>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</si>
  <si>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</si>
  <si>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</si>
  <si>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</si>
  <si>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</si>
  <si>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</si>
  <si>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</si>
  <si>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</si>
  <si>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</si>
  <si>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</si>
  <si>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</si>
  <si>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</si>
  <si>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</si>
  <si>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</si>
  <si>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</si>
  <si>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</si>
  <si>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</si>
  <si>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</si>
  <si>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</si>
  <si>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</si>
  <si>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</si>
  <si>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</si>
  <si>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</si>
  <si>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</si>
  <si>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</si>
  <si>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</si>
  <si>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</si>
  <si>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</si>
  <si>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</si>
  <si>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</si>
  <si>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</si>
  <si>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</si>
  <si>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</si>
  <si>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</si>
  <si>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</si>
  <si>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</si>
  <si>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</si>
  <si>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</si>
  <si>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</si>
  <si>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</si>
  <si>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</si>
  <si>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</si>
  <si>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</si>
  <si>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</si>
  <si>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</si>
  <si>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</si>
  <si>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</si>
  <si>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</si>
  <si>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</si>
  <si>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</si>
  <si>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</si>
  <si>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</si>
  <si>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</si>
  <si>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</si>
  <si>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</si>
  <si>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</si>
  <si>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</si>
  <si>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</si>
  <si>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</si>
  <si>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</si>
  <si>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</si>
  <si>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</si>
  <si>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</si>
  <si>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</si>
  <si>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</si>
  <si>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</si>
  <si>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</si>
  <si>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</si>
  <si>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</si>
  <si>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</si>
  <si>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</si>
  <si>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</si>
  <si>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</si>
  <si>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</si>
  <si>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</si>
  <si>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</si>
  <si>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</si>
  <si>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</si>
  <si>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</si>
  <si>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</si>
  <si>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</si>
  <si>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</si>
  <si>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</si>
  <si>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</si>
  <si>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</si>
  <si>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</si>
  <si>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</si>
  <si>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</si>
  <si>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</si>
  <si>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</si>
  <si>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</si>
  <si>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</si>
  <si>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</si>
  <si>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</si>
  <si>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</si>
  <si>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</si>
  <si>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</si>
  <si>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</si>
  <si>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</si>
  <si>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</si>
  <si>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</si>
  <si>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</si>
  <si>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</si>
  <si>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</si>
  <si>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</si>
  <si>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</si>
  <si>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</si>
  <si>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</si>
  <si>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</si>
  <si>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</si>
  <si>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</si>
  <si>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</si>
  <si>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</si>
  <si>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</si>
  <si>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</si>
  <si>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</si>
  <si>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</si>
  <si>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</si>
  <si>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</si>
  <si>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</si>
  <si>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</si>
  <si>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</si>
  <si>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</si>
  <si>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</si>
  <si>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</si>
  <si>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</si>
  <si>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</si>
  <si>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</si>
  <si>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</si>
  <si>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</si>
  <si>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</si>
  <si>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</si>
  <si>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</si>
  <si>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</si>
  <si>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</si>
  <si>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</si>
  <si>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</si>
  <si>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</si>
  <si>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</si>
  <si>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</si>
  <si>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</si>
  <si>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</si>
  <si>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</si>
  <si>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</si>
  <si>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</si>
  <si>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</si>
  <si>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</si>
  <si>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</si>
  <si>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</si>
  <si>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</si>
  <si>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</si>
  <si>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</si>
  <si>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</si>
  <si>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</si>
  <si>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</si>
  <si>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</si>
  <si>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</si>
  <si>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</si>
  <si>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</si>
  <si>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</si>
  <si>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</si>
  <si>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</si>
  <si>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</si>
  <si>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</si>
  <si>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</si>
  <si>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</si>
  <si>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</si>
  <si>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</si>
  <si>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</si>
  <si>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</si>
  <si>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</si>
  <si>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</si>
  <si>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</si>
  <si>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</si>
  <si>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</si>
  <si>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</si>
  <si>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</si>
  <si>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</si>
  <si>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</si>
  <si>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</si>
  <si>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</si>
  <si>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</si>
  <si>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</si>
  <si>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</si>
  <si>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</si>
  <si>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</si>
  <si>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</si>
  <si>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</si>
  <si>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</si>
  <si>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</si>
  <si>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</si>
  <si>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</si>
  <si>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</si>
  <si>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</si>
  <si>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</si>
  <si>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</si>
  <si>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</si>
  <si>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</si>
  <si>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</si>
  <si>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</si>
  <si>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</si>
  <si>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</si>
  <si>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</si>
  <si>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</si>
  <si>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</si>
  <si>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</si>
  <si>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</si>
  <si>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</si>
  <si>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</si>
  <si>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</si>
  <si>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</si>
  <si>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</si>
  <si>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</si>
  <si>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</si>
  <si>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</si>
  <si>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</si>
  <si>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</si>
  <si>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</si>
  <si>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</si>
  <si>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</si>
  <si>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</si>
  <si>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</si>
  <si>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</si>
  <si>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</si>
  <si>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</si>
  <si>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</si>
  <si>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</si>
  <si>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</si>
  <si>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</si>
  <si>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</si>
  <si>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</si>
  <si>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</si>
  <si>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</si>
  <si>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</si>
  <si>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</si>
  <si>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</si>
  <si>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</si>
  <si>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</si>
  <si>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</si>
  <si>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</si>
  <si>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</si>
  <si>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</si>
  <si>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</si>
  <si>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</si>
  <si>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</si>
  <si>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</si>
  <si>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</si>
  <si>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</si>
  <si>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</si>
  <si>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</si>
  <si>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</si>
  <si>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</si>
  <si>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</si>
  <si>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</si>
  <si>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</si>
  <si>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</si>
  <si>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</si>
  <si>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</si>
  <si>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</si>
  <si>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</si>
  <si>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</si>
  <si>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</si>
  <si>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</si>
  <si>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</si>
  <si>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</si>
  <si>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</si>
  <si>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</si>
  <si>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</si>
  <si>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</si>
  <si>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</si>
  <si>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</si>
  <si>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</si>
  <si>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</si>
  <si>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</si>
  <si>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</si>
  <si>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</si>
  <si>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</si>
  <si>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</si>
  <si>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</si>
  <si>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</si>
  <si>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</si>
  <si>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</si>
  <si>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</si>
  <si>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</si>
  <si>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</si>
  <si>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</si>
  <si>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</si>
  <si>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</si>
  <si>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</si>
  <si>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</si>
  <si>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</si>
  <si>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</si>
  <si>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</si>
  <si>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</si>
  <si>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</si>
  <si>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</si>
  <si>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</si>
  <si>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</si>
  <si>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</si>
  <si>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</si>
  <si>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</si>
  <si>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</si>
  <si>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</si>
  <si>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</si>
  <si>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</si>
  <si>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</si>
  <si>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</si>
  <si>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</si>
  <si>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</si>
  <si>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</si>
  <si>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</si>
  <si>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</si>
  <si>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</si>
  <si>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</si>
  <si>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</si>
  <si>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</si>
  <si>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</si>
  <si>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</si>
  <si>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</si>
  <si>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</si>
  <si>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</si>
  <si>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</si>
  <si>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</si>
  <si>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</si>
  <si>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</si>
  <si>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</si>
  <si>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</si>
  <si>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</si>
  <si>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</si>
  <si>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</si>
  <si>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</si>
  <si>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</si>
  <si>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</si>
  <si>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</si>
  <si>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</si>
  <si>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</si>
  <si>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</si>
  <si>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</si>
  <si>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</si>
  <si>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</si>
  <si>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</si>
  <si>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</si>
  <si>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</si>
  <si>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</si>
  <si>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</si>
  <si>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</si>
  <si>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</si>
  <si>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</si>
  <si>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</si>
  <si>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</si>
  <si>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</si>
  <si>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</si>
  <si>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</si>
  <si>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</si>
  <si>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</si>
  <si>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</si>
  <si>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</si>
  <si>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</si>
  <si>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</si>
  <si>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</si>
  <si>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</si>
  <si>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</si>
  <si>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</si>
  <si>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</si>
  <si>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</si>
  <si>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</si>
  <si>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</si>
  <si>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</si>
  <si>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</si>
  <si>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</si>
  <si>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</si>
  <si>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</si>
  <si>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</si>
  <si>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</si>
  <si>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</si>
  <si>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</si>
  <si>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</si>
  <si>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</si>
  <si>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</si>
  <si>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</si>
  <si>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</si>
  <si>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</si>
  <si>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</si>
  <si>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</si>
  <si>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</si>
  <si>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</si>
  <si>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</si>
  <si>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</si>
  <si>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</si>
  <si>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</si>
  <si>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</si>
  <si>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</si>
  <si>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</si>
  <si>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</si>
  <si>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</si>
  <si>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</si>
  <si>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</si>
  <si>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</si>
  <si>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</si>
  <si>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</si>
  <si>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</si>
  <si>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</si>
  <si>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</si>
  <si>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</si>
  <si>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</si>
  <si>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</si>
  <si>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</si>
  <si>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</si>
  <si>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</si>
  <si>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</si>
  <si>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</si>
  <si>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</si>
  <si>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</si>
  <si>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</si>
  <si>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</si>
  <si>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</si>
  <si>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</si>
  <si>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</si>
  <si>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</si>
  <si>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</si>
  <si>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</si>
  <si>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</si>
  <si>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</si>
  <si>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</si>
  <si>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</si>
  <si>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</si>
  <si>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</si>
  <si>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</si>
  <si>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</si>
  <si>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</si>
  <si>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</si>
  <si>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</si>
  <si>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</si>
  <si>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</si>
  <si>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</si>
  <si>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</si>
  <si>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</si>
  <si>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</si>
  <si>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</si>
  <si>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</si>
  <si>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</si>
  <si>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</si>
  <si>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</si>
  <si>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</si>
  <si>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</si>
  <si>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</si>
  <si>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</si>
  <si>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</si>
  <si>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</si>
  <si>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</si>
  <si>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</si>
  <si>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</si>
  <si>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</si>
  <si>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</si>
  <si>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</si>
  <si>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</si>
  <si>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</si>
  <si>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</si>
  <si>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</si>
  <si>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</si>
  <si>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</si>
  <si>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</si>
  <si>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</si>
  <si>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</si>
  <si>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</si>
  <si>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</si>
  <si>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</si>
  <si>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</si>
  <si>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</si>
  <si>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</si>
  <si>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</si>
  <si>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</si>
  <si>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</si>
  <si>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</si>
  <si>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</si>
  <si>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</si>
  <si>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</si>
  <si>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</si>
  <si>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</si>
  <si>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</si>
  <si>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</si>
  <si>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</si>
  <si>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</si>
  <si>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</si>
  <si>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</si>
  <si>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</si>
  <si>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</si>
  <si>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</si>
  <si>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</si>
  <si>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</si>
  <si>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</si>
  <si>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</si>
  <si>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</si>
  <si>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</si>
  <si>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</si>
  <si>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</si>
  <si>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</si>
  <si>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</si>
  <si>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</si>
  <si>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</si>
  <si>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</si>
  <si>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</si>
  <si>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</si>
  <si>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</si>
  <si>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</si>
  <si>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</si>
  <si>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</si>
  <si>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</si>
  <si>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</si>
  <si>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</si>
  <si>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</si>
  <si>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</si>
  <si>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</si>
  <si>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</si>
  <si>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</si>
  <si>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</si>
  <si>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</si>
  <si>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</si>
  <si>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</si>
  <si>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</si>
  <si>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</si>
  <si>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</si>
  <si>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</si>
  <si>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</si>
  <si>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</si>
  <si>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</si>
  <si>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</si>
  <si>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</si>
  <si>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</si>
  <si>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</si>
  <si>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</si>
  <si>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</si>
  <si>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</si>
  <si>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</si>
  <si>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</si>
  <si>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</si>
  <si>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</si>
  <si>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</si>
  <si>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</si>
  <si>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</si>
  <si>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</si>
  <si>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</si>
  <si>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</si>
  <si>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</si>
  <si>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</si>
  <si>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</si>
  <si>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</si>
  <si>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</si>
  <si>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</si>
  <si>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</si>
  <si>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</si>
  <si>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</si>
  <si>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</si>
  <si>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</si>
  <si>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</si>
  <si>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</si>
  <si>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</si>
  <si>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</si>
  <si>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</si>
  <si>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</si>
  <si>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</si>
  <si>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</si>
  <si>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</si>
  <si>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</si>
  <si>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</si>
  <si>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</si>
  <si>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</si>
  <si>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</si>
  <si>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</si>
  <si>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</si>
  <si>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</si>
  <si>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</si>
  <si>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</si>
  <si>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</si>
  <si>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</si>
  <si>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</si>
  <si>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</si>
  <si>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</si>
  <si>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</si>
  <si>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</si>
  <si>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</si>
  <si>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</si>
  <si>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</si>
  <si>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</si>
  <si>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</si>
  <si>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</si>
  <si>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</si>
  <si>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</si>
  <si>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</si>
  <si>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</si>
  <si>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</si>
  <si>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</si>
  <si>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</si>
  <si>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</si>
  <si>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</si>
  <si>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</si>
  <si>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</si>
  <si>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</si>
  <si>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</si>
  <si>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</si>
  <si>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</si>
  <si>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</si>
  <si>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</si>
  <si>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</si>
  <si>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</si>
  <si>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</si>
  <si>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</si>
  <si>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</si>
  <si>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</si>
  <si>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</si>
  <si>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</si>
  <si>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</si>
  <si>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</si>
  <si>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</si>
  <si>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</si>
  <si>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</si>
  <si>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</si>
  <si>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</si>
  <si>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</si>
  <si>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</si>
  <si>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</si>
  <si>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</si>
  <si>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</si>
  <si>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</si>
  <si>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</si>
  <si>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</si>
  <si>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</si>
  <si>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</si>
  <si>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</si>
  <si>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</si>
  <si>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</si>
  <si>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</si>
  <si>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</si>
  <si>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</si>
  <si>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</si>
  <si>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</si>
  <si>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</si>
  <si>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</si>
  <si>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</si>
  <si>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</si>
  <si>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</si>
  <si>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</si>
  <si>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</si>
  <si>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</si>
  <si>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</si>
  <si>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</si>
  <si>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</si>
  <si>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</si>
  <si>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</si>
  <si>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</si>
  <si>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</si>
  <si>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</si>
  <si>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</si>
  <si>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</si>
  <si>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</si>
  <si>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</si>
  <si>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</si>
  <si>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</si>
  <si>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</si>
  <si>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</si>
  <si>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</si>
  <si>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</si>
  <si>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</si>
  <si>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</si>
  <si>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</si>
  <si>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</si>
  <si>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</si>
  <si>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</si>
  <si>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</si>
  <si>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</si>
  <si>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</si>
  <si>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</si>
  <si>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</si>
  <si>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</si>
  <si>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</si>
  <si>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</si>
  <si>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</si>
  <si>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</si>
  <si>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</si>
  <si>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</si>
  <si>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</si>
  <si>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</si>
  <si>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</si>
  <si>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</si>
  <si>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</si>
  <si>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</si>
  <si>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</si>
  <si>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</si>
  <si>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</si>
  <si>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</si>
  <si>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</si>
  <si>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</si>
  <si>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</si>
  <si>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</si>
  <si>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</si>
  <si>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</si>
  <si>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</si>
  <si>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</si>
  <si>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</si>
  <si>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</si>
  <si>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</si>
  <si>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</si>
  <si>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</si>
  <si>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</si>
  <si>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</si>
  <si>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</si>
  <si>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</si>
  <si>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</si>
  <si>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</si>
  <si>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</si>
  <si>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</si>
  <si>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</si>
  <si>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</si>
  <si>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</si>
  <si>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</si>
  <si>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</si>
  <si>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</si>
  <si>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</si>
  <si>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</si>
  <si>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</si>
  <si>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</si>
  <si>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</si>
  <si>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</si>
  <si>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</si>
  <si>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</si>
  <si>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</si>
  <si>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</si>
  <si>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</si>
  <si>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</si>
  <si>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</si>
  <si>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</si>
  <si>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</si>
  <si>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</si>
  <si>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</si>
  <si>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</si>
  <si>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</si>
  <si>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</si>
  <si>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</si>
  <si>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</si>
  <si>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</si>
  <si>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</si>
  <si>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</si>
  <si>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</si>
  <si>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</si>
  <si>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</si>
  <si>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</si>
  <si>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</si>
  <si>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</si>
  <si>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</si>
  <si>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</si>
  <si>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</si>
  <si>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</si>
  <si>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</si>
  <si>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</si>
  <si>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</si>
  <si>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</si>
  <si>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</si>
  <si>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</si>
  <si>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</si>
  <si>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</si>
  <si>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</si>
  <si>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</si>
  <si>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</si>
  <si>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</si>
  <si>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</si>
  <si>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</si>
  <si>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</si>
  <si>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</si>
  <si>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</si>
  <si>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</si>
  <si>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</si>
  <si>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</si>
  <si>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</si>
  <si>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</si>
  <si>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</si>
  <si>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</si>
  <si>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</si>
  <si>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</si>
  <si>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</si>
  <si>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</si>
  <si>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</si>
  <si>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</si>
  <si>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</si>
  <si>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</si>
  <si>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</si>
  <si>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</si>
  <si>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</si>
  <si>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</si>
  <si>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</si>
  <si>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</si>
  <si>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</si>
  <si>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</si>
  <si>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</si>
  <si>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</si>
  <si>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</si>
  <si>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</si>
  <si>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</si>
  <si>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</si>
  <si>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</si>
  <si>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</si>
  <si>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</si>
  <si>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</si>
  <si>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</si>
  <si>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</si>
  <si>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</si>
  <si>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</si>
  <si>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</si>
  <si>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</si>
  <si>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</si>
  <si>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</si>
  <si>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</si>
  <si>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</si>
  <si>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</si>
  <si>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</si>
  <si>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</si>
  <si>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</si>
  <si>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</si>
  <si>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</si>
  <si>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</si>
  <si>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</si>
  <si>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</si>
  <si>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</si>
  <si>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</si>
  <si>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</si>
  <si>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</si>
  <si>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</si>
  <si>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</si>
  <si>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</si>
  <si>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</si>
  <si>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</si>
  <si>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</si>
  <si>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</si>
  <si>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</si>
  <si>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</si>
  <si>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</si>
  <si>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</si>
  <si>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</si>
  <si>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</si>
  <si>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</si>
  <si>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</si>
  <si>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</si>
  <si>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</si>
  <si>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</si>
  <si>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</si>
  <si>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</si>
  <si>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</si>
  <si>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</si>
  <si>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</si>
  <si>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</si>
  <si>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</si>
  <si>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</si>
  <si>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</si>
  <si>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</si>
  <si>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</si>
  <si>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</si>
  <si>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</si>
  <si>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</si>
  <si>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</si>
  <si>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</si>
  <si>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</si>
  <si>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</si>
  <si>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</si>
  <si>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</si>
  <si>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</si>
  <si>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</si>
  <si>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</si>
  <si>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</si>
  <si>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</si>
  <si>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</si>
  <si>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</si>
  <si>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</si>
  <si>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</si>
  <si>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</si>
  <si>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</si>
  <si>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</si>
  <si>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</si>
  <si>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</si>
  <si>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</si>
  <si>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</si>
  <si>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</si>
  <si>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</si>
  <si>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</si>
  <si>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</si>
  <si>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</si>
  <si>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</si>
  <si>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</si>
  <si>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</si>
  <si>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</si>
  <si>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</si>
  <si>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</si>
  <si>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</si>
  <si>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</si>
  <si>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</si>
  <si>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</si>
  <si>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</si>
  <si>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</si>
  <si>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</si>
  <si>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</si>
  <si>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</si>
  <si>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</si>
  <si>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</si>
  <si>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</si>
  <si>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</si>
  <si>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</si>
  <si>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</si>
  <si>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</si>
  <si>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</si>
  <si>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</si>
  <si>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</si>
  <si>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</si>
  <si>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</si>
  <si>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</si>
  <si>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</si>
  <si>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</si>
  <si>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</si>
  <si>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</si>
  <si>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</si>
  <si>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</si>
  <si>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</si>
  <si>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</si>
  <si>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</si>
  <si>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</si>
  <si>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</si>
  <si>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</si>
  <si>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</si>
  <si>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</si>
  <si>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</si>
  <si>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</si>
  <si>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</si>
  <si>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</si>
  <si>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</si>
  <si>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</si>
  <si>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</si>
  <si>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</si>
  <si>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</si>
  <si>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</si>
  <si>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</si>
  <si>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</si>
  <si>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</si>
  <si>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</si>
  <si>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</si>
  <si>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</si>
  <si>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</si>
  <si>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</si>
  <si>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</si>
  <si>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</si>
  <si>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</si>
  <si>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</si>
  <si>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</si>
  <si>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</si>
  <si>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</si>
  <si>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</si>
  <si>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</si>
  <si>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</si>
  <si>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</si>
  <si>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</si>
  <si>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</si>
  <si>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</si>
  <si>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</si>
  <si>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</si>
  <si>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</si>
  <si>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</si>
  <si>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</si>
  <si>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</si>
  <si>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</si>
  <si>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</si>
  <si>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</si>
  <si>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</si>
  <si>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</si>
  <si>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</si>
  <si>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</si>
  <si>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</si>
  <si>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</si>
  <si>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</si>
  <si>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</si>
  <si>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</si>
  <si>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</si>
  <si>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</si>
  <si>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</si>
  <si>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</si>
  <si>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</si>
  <si>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</si>
  <si>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</si>
  <si>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</si>
  <si>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</si>
  <si>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</si>
  <si>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</si>
  <si>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</si>
  <si>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</si>
  <si>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</si>
  <si>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</si>
  <si>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</si>
  <si>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</si>
  <si>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</si>
  <si>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</si>
  <si>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</si>
  <si>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</si>
  <si>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</si>
  <si>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</si>
  <si>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</si>
  <si>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</si>
  <si>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</si>
  <si>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</si>
  <si>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</si>
  <si>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</si>
  <si>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</si>
  <si>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</si>
  <si>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</si>
  <si>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</si>
  <si>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</si>
  <si>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</si>
  <si>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</si>
  <si>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</si>
  <si>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</si>
  <si>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</si>
  <si>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</si>
  <si>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</si>
  <si>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</si>
  <si>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</si>
  <si>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</si>
  <si>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</si>
  <si>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</si>
  <si>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</si>
  <si>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</si>
  <si>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</si>
  <si>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</si>
  <si>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</si>
  <si>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</si>
  <si>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</si>
  <si>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</si>
  <si>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</si>
  <si>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</si>
  <si>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</si>
  <si>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</si>
  <si>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</si>
  <si>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</si>
  <si>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</si>
  <si>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</si>
  <si>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</si>
  <si>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</si>
  <si>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</si>
  <si>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</si>
  <si>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</si>
  <si>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</si>
  <si>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</si>
  <si>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</si>
  <si>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</si>
  <si>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</si>
  <si>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</si>
  <si>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</si>
  <si>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</si>
  <si>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</si>
  <si>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</si>
  <si>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</si>
  <si>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</si>
  <si>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</si>
  <si>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</si>
  <si>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</si>
  <si>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</si>
  <si>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</si>
  <si>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</si>
  <si>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</si>
  <si>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</si>
  <si>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</si>
  <si>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</si>
  <si>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</si>
  <si>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</si>
  <si>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</si>
  <si>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</si>
  <si>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</si>
  <si>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</si>
  <si>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</si>
  <si>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</si>
  <si>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</si>
  <si>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</si>
  <si>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</si>
  <si>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</si>
  <si>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</si>
  <si>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</si>
  <si>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</si>
  <si>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</si>
  <si>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</si>
  <si>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</si>
  <si>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</si>
  <si>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</si>
  <si>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</si>
  <si>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</si>
  <si>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</si>
  <si>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</si>
  <si>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</si>
  <si>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</si>
  <si>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</si>
  <si>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</si>
  <si>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</si>
  <si>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</si>
  <si>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</si>
  <si>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</si>
  <si>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</si>
  <si>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</si>
  <si>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</si>
  <si>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</si>
  <si>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</si>
  <si>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</si>
  <si>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</si>
  <si>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</si>
  <si>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</si>
  <si>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</si>
  <si>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</si>
  <si>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</si>
  <si>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</si>
  <si>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</si>
  <si>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</si>
  <si>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</si>
  <si>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</si>
  <si>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</si>
  <si>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</si>
  <si>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</si>
  <si>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</si>
  <si>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</si>
  <si>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</si>
  <si>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</si>
  <si>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</si>
  <si>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</si>
  <si>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</si>
  <si>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</si>
  <si>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</si>
  <si>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</si>
  <si>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</si>
  <si>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</si>
  <si>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</si>
  <si>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</si>
  <si>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</si>
  <si>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</si>
  <si>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</si>
  <si>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</si>
  <si>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</si>
  <si>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</si>
  <si>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</si>
  <si>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</si>
  <si>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</si>
  <si>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</si>
  <si>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</si>
  <si>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</si>
  <si>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</si>
  <si>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</si>
  <si>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</si>
  <si>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</si>
  <si>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</si>
  <si>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</si>
  <si>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</si>
  <si>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</si>
  <si>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</si>
  <si>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</si>
  <si>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</si>
  <si>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</si>
  <si>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</si>
  <si>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</si>
  <si>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</si>
  <si>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</si>
  <si>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</si>
  <si>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</si>
  <si>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</si>
  <si>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</si>
  <si>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</si>
  <si>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</si>
  <si>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</si>
  <si>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</si>
  <si>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</si>
  <si>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</si>
  <si>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</si>
  <si>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</si>
  <si>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</si>
  <si>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</si>
  <si>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</si>
  <si>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</si>
  <si>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</si>
  <si>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</si>
  <si>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</si>
  <si>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</si>
  <si>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</si>
  <si>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</si>
  <si>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</si>
  <si>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</si>
  <si>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</si>
  <si>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</si>
  <si>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</si>
  <si>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</si>
  <si>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</si>
  <si>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</si>
  <si>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</si>
  <si>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</si>
  <si>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</si>
  <si>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</si>
  <si>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</si>
  <si>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</si>
  <si>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</si>
  <si>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</si>
  <si>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</si>
  <si>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</si>
  <si>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</si>
  <si>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</si>
  <si>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</si>
  <si>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</si>
  <si>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</si>
  <si>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</si>
  <si>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</si>
  <si>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</si>
  <si>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</si>
  <si>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</si>
  <si>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</si>
  <si>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</si>
  <si>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</si>
  <si>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</si>
  <si>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</si>
  <si>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</si>
  <si>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</si>
  <si>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</si>
  <si>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</si>
  <si>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</si>
  <si>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</si>
  <si>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</si>
  <si>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</si>
  <si>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</si>
  <si>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</si>
  <si>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</si>
  <si>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</si>
  <si>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</si>
  <si>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</si>
  <si>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</si>
  <si>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</si>
  <si>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</si>
  <si>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</si>
  <si>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</si>
  <si>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</si>
  <si>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</si>
  <si>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</si>
  <si>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</si>
  <si>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</si>
  <si>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</si>
  <si>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</si>
  <si>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</si>
  <si>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</si>
  <si>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</si>
  <si>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</si>
  <si>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</si>
  <si>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</si>
  <si>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</si>
  <si>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</si>
  <si>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</si>
  <si>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</si>
  <si>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</si>
  <si>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</si>
  <si>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</si>
  <si>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</si>
  <si>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</si>
  <si>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</si>
  <si>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</si>
  <si>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</si>
  <si>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</si>
  <si>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</si>
  <si>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</si>
  <si>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</si>
  <si>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</si>
  <si>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</si>
  <si>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</si>
  <si>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</si>
  <si>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</si>
  <si>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</si>
  <si>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</si>
  <si>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</si>
  <si>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</si>
  <si>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</si>
  <si>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</si>
  <si>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</si>
  <si>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</si>
  <si>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</si>
  <si>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</si>
  <si>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</si>
  <si>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</si>
  <si>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</si>
  <si>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</si>
  <si>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</si>
  <si>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</si>
  <si>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</si>
  <si>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</si>
  <si>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</si>
  <si>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</si>
  <si>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</si>
  <si>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</si>
  <si>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</si>
  <si>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</si>
  <si>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</si>
  <si>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</si>
  <si>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</si>
  <si>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</si>
  <si>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</si>
  <si>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</si>
  <si>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</si>
  <si>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</si>
  <si>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</si>
  <si>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</si>
  <si>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</si>
  <si>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</si>
  <si>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</si>
  <si>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</si>
  <si>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</si>
  <si>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</si>
  <si>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</si>
  <si>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</si>
  <si>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</si>
  <si>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</si>
  <si>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</si>
  <si>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</si>
  <si>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</si>
  <si>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</si>
  <si>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</si>
  <si>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</si>
  <si>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</si>
  <si>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</si>
  <si>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</si>
  <si>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</si>
  <si>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</si>
  <si>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</si>
  <si>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</si>
  <si>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</si>
  <si>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</si>
  <si>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</si>
  <si>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</si>
  <si>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</si>
  <si>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</si>
  <si>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</si>
  <si>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</si>
  <si>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</si>
  <si>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</si>
  <si>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</si>
  <si>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</si>
  <si>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</si>
  <si>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</si>
  <si>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</si>
  <si>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</si>
  <si>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</si>
  <si>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</si>
  <si>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</si>
  <si>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</si>
  <si>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</si>
  <si>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</si>
  <si>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</si>
  <si>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</si>
  <si>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</si>
  <si>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</si>
  <si>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</si>
  <si>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</si>
  <si>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</si>
  <si>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</si>
  <si>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</si>
  <si>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</si>
  <si>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</si>
  <si>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</si>
  <si>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</si>
  <si>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</si>
  <si>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</si>
  <si>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</si>
  <si>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</si>
  <si>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</si>
  <si>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</si>
  <si>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</si>
  <si>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</si>
  <si>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</si>
  <si>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</si>
  <si>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</si>
  <si>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</si>
  <si>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</si>
  <si>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</si>
  <si>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</si>
  <si>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</si>
  <si>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</si>
  <si>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</si>
  <si>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</si>
  <si>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</si>
  <si>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</si>
  <si>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</si>
  <si>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</si>
  <si>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</si>
  <si>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</si>
  <si>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</si>
  <si>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</si>
  <si>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</si>
  <si>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</si>
  <si>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</si>
  <si>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</si>
  <si>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</si>
  <si>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</si>
  <si>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</si>
  <si>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</si>
  <si>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</si>
  <si>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</si>
  <si>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</si>
  <si>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</si>
  <si>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</si>
  <si>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</si>
  <si>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</si>
  <si>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</si>
  <si>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</si>
  <si>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</si>
  <si>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</si>
  <si>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</si>
  <si>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</si>
  <si>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</si>
  <si>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</si>
  <si>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</si>
  <si>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</si>
  <si>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</si>
  <si>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</si>
  <si>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</si>
  <si>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</si>
  <si>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</si>
  <si>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</si>
  <si>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</si>
  <si>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</si>
  <si>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</si>
  <si>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</si>
  <si>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</si>
  <si>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</si>
  <si>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</si>
  <si>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</si>
  <si>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</si>
  <si>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</si>
  <si>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</si>
  <si>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</si>
  <si>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</si>
  <si>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</si>
  <si>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</si>
  <si>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</si>
  <si>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</si>
  <si>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</si>
  <si>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</si>
  <si>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</si>
  <si>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</si>
  <si>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</si>
  <si>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</si>
  <si>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</si>
  <si>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</si>
  <si>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</si>
  <si>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</si>
  <si>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</si>
  <si>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</si>
  <si>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</si>
  <si>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</si>
  <si>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</si>
  <si>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</si>
  <si>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</si>
  <si>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</si>
  <si>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</si>
  <si>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</si>
  <si>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</si>
  <si>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</si>
  <si>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</si>
  <si>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</si>
  <si>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</si>
  <si>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</si>
  <si>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</si>
  <si>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</si>
  <si>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</si>
  <si>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</si>
  <si>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</si>
  <si>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</si>
  <si>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</si>
  <si>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</si>
  <si>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</si>
  <si>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</si>
  <si>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</si>
  <si>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</si>
  <si>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</si>
  <si>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</si>
  <si>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</si>
  <si>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</si>
  <si>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</si>
  <si>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</si>
  <si>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</si>
  <si>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</si>
  <si>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</si>
  <si>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</si>
  <si>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</si>
  <si>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</si>
  <si>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</si>
  <si>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</si>
  <si>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</si>
  <si>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</si>
  <si>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</si>
  <si>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</si>
  <si>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</si>
  <si>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</si>
  <si>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</si>
  <si>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</si>
  <si>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</si>
  <si>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</si>
  <si>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</si>
  <si>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</si>
  <si>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</si>
  <si>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</si>
  <si>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</si>
  <si>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</si>
  <si>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</si>
  <si>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</si>
  <si>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</si>
  <si>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</si>
  <si>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</si>
  <si>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</si>
  <si>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</si>
  <si>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</si>
  <si>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</si>
  <si>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</si>
  <si>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</si>
  <si>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</si>
  <si>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</si>
  <si>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</si>
  <si>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</si>
  <si>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</si>
  <si>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</si>
  <si>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</si>
  <si>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</si>
  <si>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</si>
  <si>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</si>
  <si>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</si>
  <si>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</si>
  <si>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</si>
  <si>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</si>
  <si>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</si>
  <si>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</si>
  <si>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</si>
  <si>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</si>
  <si>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</si>
  <si>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</si>
  <si>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</si>
  <si>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</si>
  <si>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</si>
  <si>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</si>
  <si>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</si>
  <si>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</si>
  <si>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</si>
  <si>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</si>
  <si>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</si>
  <si>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</si>
  <si>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</si>
  <si>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</si>
  <si>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</si>
  <si>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</si>
  <si>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</si>
  <si>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</si>
  <si>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</si>
  <si>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</si>
  <si>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</si>
  <si>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</si>
  <si>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</si>
  <si>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</si>
  <si>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</si>
  <si>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</si>
  <si>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</si>
  <si>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</si>
  <si>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</si>
  <si>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</si>
  <si>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</si>
  <si>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</si>
  <si>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</si>
  <si>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</si>
  <si>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</si>
  <si>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</si>
  <si>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</si>
  <si>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</si>
  <si>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</si>
  <si>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</si>
  <si>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</si>
  <si>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</si>
  <si>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</si>
  <si>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</si>
  <si>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</si>
  <si>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</si>
  <si>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</si>
  <si>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</si>
  <si>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</si>
  <si>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</si>
  <si>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</si>
  <si>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</si>
  <si>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</si>
  <si>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</si>
  <si>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</si>
  <si>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</si>
  <si>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</si>
  <si>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</si>
  <si>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</si>
  <si>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</si>
  <si>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</si>
  <si>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</si>
  <si>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</si>
  <si>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</si>
  <si>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</si>
  <si>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</si>
  <si>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</si>
  <si>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</si>
  <si>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</si>
  <si>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</si>
  <si>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</si>
  <si>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</si>
  <si>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</si>
  <si>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</si>
  <si>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</si>
  <si>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</si>
  <si>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</si>
  <si>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</si>
  <si>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</si>
  <si>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</si>
  <si>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</si>
  <si>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</si>
  <si>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</si>
  <si>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</si>
  <si>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</si>
  <si>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</si>
  <si>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</si>
  <si>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</si>
  <si>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</si>
  <si>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</si>
  <si>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</si>
  <si>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</si>
  <si>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</si>
  <si>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</si>
  <si>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</si>
  <si>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</si>
  <si>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</si>
  <si>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</si>
  <si>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</si>
  <si>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</si>
  <si>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</si>
  <si>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</si>
  <si>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</si>
  <si>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</si>
  <si>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</si>
  <si>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</si>
  <si>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</si>
  <si>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</si>
  <si>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</si>
  <si>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</si>
  <si>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</si>
  <si>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</si>
  <si>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</si>
  <si>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</si>
  <si>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</si>
  <si>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</si>
  <si>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</si>
  <si>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</si>
  <si>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</si>
  <si>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</si>
  <si>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</si>
  <si>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</si>
  <si>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</si>
  <si>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</si>
  <si>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</si>
  <si>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</si>
  <si>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</si>
  <si>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</si>
  <si>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</si>
  <si>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</si>
  <si>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</si>
  <si>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</si>
  <si>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</si>
  <si>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</si>
  <si>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</si>
  <si>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</si>
  <si>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</si>
  <si>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</si>
  <si>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</si>
  <si>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</si>
  <si>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</si>
  <si>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</si>
  <si>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</si>
  <si>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</si>
  <si>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</si>
  <si>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</si>
  <si>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</si>
  <si>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</si>
  <si>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</si>
  <si>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</si>
  <si>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</si>
  <si>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</si>
  <si>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</si>
  <si>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</si>
  <si>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</si>
  <si>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</si>
  <si>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</si>
  <si>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</si>
  <si>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</si>
  <si>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</si>
  <si>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</si>
  <si>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</si>
  <si>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</si>
  <si>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</si>
  <si>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</si>
  <si>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</si>
  <si>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</si>
  <si>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</si>
  <si>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</si>
  <si>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</si>
  <si>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</si>
  <si>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</si>
  <si>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</si>
  <si>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</si>
  <si>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</si>
  <si>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</si>
  <si>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</si>
  <si>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</si>
  <si>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</si>
  <si>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</si>
  <si>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</si>
  <si>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</si>
  <si>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</si>
  <si>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</si>
  <si>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</si>
  <si>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</si>
  <si>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</si>
  <si>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</si>
  <si>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</si>
  <si>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</si>
  <si>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</si>
  <si>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</si>
  <si>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</si>
  <si>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</si>
  <si>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</si>
  <si>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</si>
  <si>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</si>
  <si>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</si>
  <si>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</si>
  <si>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</si>
  <si>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</si>
  <si>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</si>
  <si>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</si>
  <si>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</si>
  <si>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</si>
  <si>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</si>
  <si>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</si>
  <si>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</si>
  <si>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</si>
  <si>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</si>
  <si>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</si>
  <si>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</si>
  <si>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</si>
  <si>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</si>
  <si>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</si>
  <si>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</si>
  <si>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</si>
  <si>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</si>
  <si>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</si>
  <si>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</si>
  <si>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</si>
  <si>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</si>
  <si>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</si>
  <si>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</si>
  <si>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</si>
  <si>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</si>
  <si>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</si>
  <si>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</si>
  <si>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</si>
  <si>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</si>
  <si>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</si>
  <si>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</si>
  <si>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</si>
  <si>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</si>
  <si>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</si>
  <si>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</si>
  <si>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</si>
  <si>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</si>
  <si>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</si>
  <si>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</si>
  <si>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</si>
  <si>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</si>
  <si>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</si>
  <si>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</si>
  <si>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</si>
  <si>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</si>
  <si>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</si>
  <si>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</si>
  <si>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</si>
  <si>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</si>
  <si>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</si>
  <si>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</si>
  <si>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</si>
  <si>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</si>
  <si>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</si>
  <si>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</si>
  <si>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</si>
  <si>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</si>
  <si>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</si>
  <si>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</si>
  <si>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</si>
  <si>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</si>
  <si>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</si>
  <si>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</si>
  <si>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</si>
  <si>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</si>
  <si>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</si>
  <si>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</si>
  <si>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</si>
  <si>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</si>
  <si>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</si>
  <si>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</si>
  <si>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</si>
  <si>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</si>
  <si>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</si>
  <si>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</si>
  <si>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</si>
  <si>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</si>
  <si>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</si>
  <si>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</si>
  <si>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</si>
  <si>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</si>
  <si>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</si>
  <si>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</si>
  <si>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</si>
  <si>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</si>
  <si>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</si>
  <si>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</si>
  <si>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</si>
  <si>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</si>
  <si>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</si>
  <si>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</si>
  <si>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</si>
  <si>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</si>
  <si>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</si>
  <si>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</si>
  <si>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</si>
  <si>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</si>
  <si>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</si>
  <si>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</si>
  <si>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</si>
  <si>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</si>
  <si>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</si>
  <si>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</si>
  <si>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</si>
  <si>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</si>
  <si>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</si>
  <si>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</si>
  <si>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</si>
  <si>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</si>
  <si>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</si>
  <si>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</si>
  <si>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</si>
  <si>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</si>
  <si>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</si>
  <si>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</si>
  <si>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</si>
  <si>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</si>
  <si>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</si>
  <si>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</si>
  <si>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</si>
  <si>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</si>
  <si>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</si>
  <si>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</si>
  <si>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</si>
  <si>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</si>
  <si>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</si>
  <si>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</si>
  <si>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</si>
  <si>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</si>
  <si>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</si>
  <si>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</si>
  <si>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</si>
  <si>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</si>
  <si>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</si>
  <si>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</si>
  <si>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</si>
  <si>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</si>
  <si>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</si>
  <si>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</si>
  <si>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</si>
  <si>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</si>
  <si>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</si>
  <si>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</si>
  <si>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</si>
  <si>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</si>
  <si>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</si>
  <si>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</si>
  <si>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</si>
  <si>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</si>
  <si>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</si>
  <si>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</si>
  <si>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</si>
  <si>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</si>
  <si>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</si>
  <si>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</si>
  <si>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</si>
  <si>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</si>
  <si>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</si>
  <si>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</si>
  <si>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</si>
  <si>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</si>
  <si>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</si>
  <si>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</si>
  <si>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</si>
  <si>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</si>
  <si>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</si>
  <si>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</si>
  <si>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</si>
  <si>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</si>
  <si>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</si>
  <si>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</si>
  <si>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</si>
  <si>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</si>
  <si>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</si>
  <si>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</si>
  <si>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</si>
  <si>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</si>
  <si>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</si>
  <si>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</si>
  <si>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</si>
  <si>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</si>
  <si>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</si>
  <si>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</si>
  <si>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</si>
  <si>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</si>
  <si>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</si>
  <si>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</si>
  <si>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</si>
  <si>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</si>
  <si>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</si>
  <si>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</si>
  <si>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</si>
  <si>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</si>
  <si>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</si>
  <si>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</si>
  <si>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</si>
  <si>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</si>
  <si>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</si>
  <si>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</si>
  <si>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</si>
  <si>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</si>
  <si>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</si>
  <si>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</si>
  <si>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</si>
  <si>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</si>
  <si>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</si>
  <si>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</si>
  <si>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</si>
  <si>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</si>
  <si>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</si>
  <si>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</si>
  <si>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</si>
  <si>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</si>
  <si>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</si>
  <si>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</si>
  <si>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</si>
  <si>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</si>
  <si>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</si>
  <si>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</si>
  <si>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</si>
  <si>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</si>
  <si>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</si>
  <si>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</si>
  <si>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</si>
  <si>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</si>
  <si>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</si>
  <si>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</si>
  <si>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</si>
  <si>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</si>
  <si>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</si>
  <si>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</si>
  <si>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</si>
  <si>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</si>
  <si>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</si>
  <si>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</si>
  <si>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</si>
  <si>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</si>
  <si>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</si>
  <si>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</si>
  <si>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</si>
  <si>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</si>
  <si>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</si>
  <si>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</si>
  <si>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</si>
  <si>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</si>
  <si>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</si>
  <si>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</si>
  <si>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</si>
  <si>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</si>
  <si>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</si>
  <si>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</si>
  <si>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</si>
  <si>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</si>
  <si>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</si>
  <si>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</si>
  <si>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</si>
  <si>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</si>
  <si>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</si>
  <si>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</si>
  <si>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</si>
  <si>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</si>
  <si>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</si>
  <si>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</si>
  <si>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</si>
  <si>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</si>
  <si>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</si>
  <si>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</si>
  <si>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</si>
  <si>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</si>
  <si>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</si>
  <si>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</si>
  <si>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</si>
  <si>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</si>
  <si>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</si>
  <si>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</si>
  <si>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</si>
  <si>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</si>
  <si>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</si>
  <si>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</si>
  <si>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</si>
  <si>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</si>
  <si>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</si>
  <si>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</si>
  <si>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</si>
  <si>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</si>
  <si>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</si>
  <si>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</si>
  <si>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</si>
  <si>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</si>
  <si>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</si>
  <si>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</si>
  <si>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</si>
  <si>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</si>
  <si>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</si>
  <si>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</si>
  <si>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</si>
  <si>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</si>
  <si>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</si>
  <si>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</si>
  <si>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</si>
  <si>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</si>
  <si>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</si>
  <si>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</si>
  <si>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</si>
  <si>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</si>
  <si>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</si>
  <si>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</si>
  <si>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</si>
  <si>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</si>
  <si>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</si>
  <si>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</si>
  <si>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</si>
  <si>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</si>
  <si>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</si>
  <si>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</si>
  <si>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</si>
  <si>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</si>
  <si>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</si>
  <si>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</si>
  <si>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</si>
  <si>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</si>
  <si>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</si>
  <si>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</si>
  <si>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</si>
  <si>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</si>
  <si>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</si>
  <si>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</si>
  <si>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</si>
  <si>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</si>
  <si>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</si>
  <si>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</si>
  <si>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</si>
  <si>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</si>
  <si>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</si>
  <si>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</si>
  <si>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</si>
  <si>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</si>
  <si>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</si>
  <si>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</si>
  <si>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</si>
  <si>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</si>
  <si>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</si>
  <si>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</si>
  <si>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</si>
  <si>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</si>
  <si>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</si>
  <si>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</si>
  <si>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</si>
  <si>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</si>
  <si>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</si>
  <si>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</si>
  <si>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</si>
  <si>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</si>
  <si>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</si>
  <si>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</si>
  <si>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</si>
  <si>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</si>
  <si>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</si>
  <si>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</si>
  <si>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</si>
  <si>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</si>
  <si>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</si>
  <si>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</si>
  <si>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</si>
  <si>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</si>
  <si>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</si>
  <si>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</si>
  <si>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</si>
  <si>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</si>
  <si>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</si>
  <si>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</si>
  <si>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</si>
  <si>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</si>
  <si>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</si>
  <si>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</si>
  <si>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</si>
  <si>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</si>
  <si>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</si>
  <si>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</si>
  <si>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</si>
  <si>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</si>
  <si>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</si>
  <si>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</si>
  <si>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</si>
  <si>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</si>
  <si>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</si>
  <si>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</si>
  <si>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</si>
  <si>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</si>
  <si>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</si>
  <si>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</si>
  <si>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</si>
  <si>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</si>
  <si>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</si>
  <si>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</si>
  <si>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</si>
  <si>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</si>
  <si>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</si>
  <si>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</si>
  <si>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</si>
  <si>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</si>
  <si>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</si>
  <si>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</si>
  <si>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</si>
  <si>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</si>
  <si>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</si>
  <si>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</si>
  <si>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</si>
  <si>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</si>
  <si>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</si>
  <si>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</si>
  <si>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</si>
  <si>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</si>
  <si>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</si>
  <si>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</si>
  <si>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</si>
  <si>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</si>
  <si>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</si>
  <si>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</si>
  <si>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</si>
  <si>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</si>
  <si>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</si>
  <si>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</si>
  <si>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</si>
  <si>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</si>
  <si>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</si>
  <si>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</si>
  <si>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</si>
  <si>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</si>
  <si>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</si>
  <si>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</si>
  <si>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</si>
  <si>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</si>
  <si>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</si>
  <si>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</si>
  <si>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</si>
  <si>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</si>
  <si>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</si>
  <si>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</si>
  <si>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</si>
  <si>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</si>
  <si>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</si>
  <si>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</si>
  <si>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</si>
  <si>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</si>
  <si>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</si>
  <si>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</si>
  <si>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</si>
  <si>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</si>
  <si>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</si>
  <si>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</si>
  <si>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</si>
  <si>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</si>
  <si>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</si>
  <si>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</si>
  <si>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</si>
  <si>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</si>
  <si>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</si>
  <si>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</si>
  <si>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</si>
  <si>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</si>
  <si>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</si>
  <si>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</si>
  <si>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</si>
  <si>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</si>
  <si>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</si>
  <si>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</si>
  <si>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</si>
  <si>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</si>
  <si>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</si>
  <si>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</si>
  <si>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</si>
  <si>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</si>
  <si>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</si>
  <si>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</si>
  <si>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</si>
  <si>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</si>
  <si>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</si>
  <si>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</si>
  <si>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</si>
  <si>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</si>
  <si>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</si>
  <si>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</si>
  <si>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</si>
  <si>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</si>
  <si>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</si>
  <si>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</si>
  <si>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</si>
  <si>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</si>
  <si>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</si>
  <si>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</si>
  <si>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</si>
  <si>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</si>
  <si>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</si>
  <si>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</si>
  <si>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</si>
  <si>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</si>
  <si>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</si>
  <si>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</si>
  <si>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</si>
  <si>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</si>
  <si>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</si>
  <si>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</si>
  <si>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</si>
  <si>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</si>
  <si>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</si>
  <si>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</si>
  <si>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</si>
  <si>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</si>
  <si>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</si>
  <si>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</si>
  <si>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</si>
  <si>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</si>
  <si>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</si>
  <si>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</si>
  <si>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</si>
  <si>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</si>
  <si>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</si>
  <si>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</si>
  <si>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</si>
  <si>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</si>
  <si>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</si>
  <si>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</si>
  <si>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</si>
  <si>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</si>
  <si>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</si>
  <si>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</si>
  <si>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</si>
  <si>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</si>
  <si>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</si>
  <si>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</si>
  <si>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</si>
  <si>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</si>
  <si>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</si>
  <si>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</si>
  <si>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</si>
  <si>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</si>
  <si>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</si>
  <si>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</si>
  <si>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</si>
  <si>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</si>
  <si>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</si>
  <si>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</si>
  <si>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</si>
  <si>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</si>
  <si>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</si>
  <si>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</si>
  <si>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</si>
  <si>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</si>
  <si>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</si>
  <si>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</si>
  <si>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</si>
  <si>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</si>
  <si>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</si>
  <si>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</si>
  <si>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</si>
  <si>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</si>
  <si>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</si>
  <si>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</si>
  <si>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</si>
  <si>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</si>
  <si>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</si>
  <si>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</si>
  <si>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</si>
  <si>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</si>
  <si>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</si>
  <si>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</si>
  <si>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</si>
  <si>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</si>
  <si>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</si>
  <si>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</si>
  <si>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</si>
  <si>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</si>
  <si>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</si>
  <si>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</si>
  <si>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</si>
  <si>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</si>
  <si>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</si>
  <si>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</si>
  <si>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</si>
  <si>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</si>
  <si>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</si>
  <si>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</si>
  <si>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</si>
  <si>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</si>
  <si>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</si>
  <si>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</si>
  <si>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</si>
  <si>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</si>
  <si>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</si>
  <si>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</si>
  <si>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</si>
  <si>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</si>
  <si>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</si>
  <si>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</si>
  <si>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</si>
  <si>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</si>
  <si>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</si>
  <si>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</si>
  <si>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</si>
  <si>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</si>
  <si>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</si>
  <si>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</si>
  <si>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</si>
  <si>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</si>
  <si>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</si>
  <si>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</si>
  <si>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</si>
  <si>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</si>
  <si>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</si>
  <si>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</si>
  <si>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</si>
  <si>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</si>
  <si>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</si>
  <si>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</si>
  <si>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</si>
  <si>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</si>
  <si>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</si>
  <si>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</si>
  <si>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</si>
  <si>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</si>
  <si>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</si>
  <si>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</si>
  <si>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</si>
  <si>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</si>
  <si>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</si>
  <si>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</si>
  <si>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</si>
  <si>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</si>
  <si>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</si>
  <si>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</si>
  <si>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</si>
  <si>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</si>
  <si>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</si>
  <si>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</si>
  <si>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</si>
  <si>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</si>
  <si>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</si>
  <si>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</si>
  <si>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</si>
  <si>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</si>
  <si>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</si>
  <si>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</si>
  <si>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</si>
  <si>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</si>
  <si>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</si>
  <si>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</si>
  <si>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</si>
  <si>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</si>
  <si>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</si>
  <si>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</si>
  <si>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</si>
  <si>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</si>
  <si>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</si>
  <si>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</si>
  <si>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</si>
  <si>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</si>
  <si>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</si>
  <si>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</si>
  <si>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</si>
  <si>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</si>
  <si>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</si>
  <si>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</si>
  <si>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</si>
  <si>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</si>
  <si>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</si>
  <si>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</si>
  <si>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</si>
  <si>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</si>
  <si>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</si>
  <si>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</si>
  <si>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</si>
  <si>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</si>
  <si>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</si>
  <si>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</si>
  <si>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</si>
  <si>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</si>
  <si>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</si>
  <si>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</si>
  <si>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</si>
  <si>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</si>
  <si>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</si>
  <si>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</si>
  <si>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</si>
  <si>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</si>
  <si>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</si>
  <si>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</si>
  <si>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</si>
  <si>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</si>
  <si>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</si>
  <si>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</si>
  <si>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</si>
  <si>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</si>
  <si>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</si>
  <si>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</si>
  <si>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</si>
  <si>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</si>
  <si>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</si>
  <si>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</si>
  <si>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</si>
  <si>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</si>
  <si>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</si>
  <si>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</si>
  <si>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</si>
  <si>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</si>
  <si>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</si>
  <si>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</si>
  <si>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</si>
  <si>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</si>
  <si>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</si>
  <si>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</si>
  <si>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</si>
  <si>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</si>
  <si>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</si>
  <si>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</si>
  <si>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</si>
  <si>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</si>
  <si>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</si>
  <si>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</si>
  <si>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</si>
  <si>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</si>
  <si>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</si>
  <si>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</si>
  <si>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</si>
  <si>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</si>
  <si>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</si>
  <si>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</si>
  <si>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</si>
  <si>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</si>
  <si>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</si>
  <si>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</si>
  <si>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</si>
  <si>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</si>
  <si>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</si>
  <si>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</si>
  <si>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</si>
  <si>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</si>
  <si>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</si>
  <si>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</si>
  <si>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</si>
  <si>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</si>
  <si>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</si>
  <si>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</si>
  <si>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</si>
  <si>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</si>
  <si>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</si>
  <si>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</si>
  <si>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</si>
  <si>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</si>
  <si>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</si>
  <si>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</si>
  <si>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</si>
  <si>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</si>
  <si>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</si>
  <si>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</si>
  <si>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</si>
  <si>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</si>
  <si>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</si>
  <si>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</si>
  <si>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</si>
  <si>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</si>
  <si>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</si>
  <si>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</si>
  <si>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</si>
  <si>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</si>
  <si>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</si>
  <si>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</si>
  <si>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</si>
  <si>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</si>
  <si>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</si>
  <si>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</si>
  <si>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</si>
  <si>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</si>
  <si>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</si>
  <si>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</si>
  <si>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</si>
  <si>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</si>
  <si>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</si>
  <si>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</si>
  <si>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</si>
  <si>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</si>
  <si>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</si>
  <si>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</si>
  <si>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</si>
  <si>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</si>
  <si>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</si>
  <si>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</si>
  <si>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</si>
  <si>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</si>
  <si>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</si>
  <si>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</si>
  <si>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</si>
  <si>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</si>
  <si>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</si>
  <si>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</si>
  <si>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</si>
  <si>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</si>
  <si>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</si>
  <si>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</si>
  <si>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</si>
  <si>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</si>
  <si>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</si>
  <si>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</si>
  <si>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</si>
  <si>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</si>
  <si>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</si>
  <si>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</si>
  <si>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</si>
  <si>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</si>
  <si>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</si>
  <si>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</si>
  <si>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</si>
  <si>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</si>
  <si>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</si>
  <si>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</si>
  <si>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</si>
  <si>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</si>
  <si>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</si>
  <si>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</si>
  <si>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</si>
  <si>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</si>
  <si>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</si>
  <si>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</si>
  <si>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</si>
  <si>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</si>
  <si>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</si>
  <si>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</si>
  <si>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</si>
  <si>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</si>
  <si>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</si>
  <si>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</si>
  <si>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</si>
  <si>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</si>
  <si>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</si>
  <si>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</si>
  <si>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</si>
  <si>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</si>
  <si>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</si>
  <si>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</si>
  <si>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</si>
  <si>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</si>
  <si>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</si>
  <si>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</si>
  <si>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</si>
  <si>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</si>
  <si>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</si>
  <si>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</si>
  <si>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</si>
  <si>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</si>
  <si>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</si>
  <si>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</si>
  <si>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</si>
  <si>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</si>
  <si>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</si>
  <si>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</si>
  <si>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</si>
  <si>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</si>
  <si>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</si>
  <si>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</si>
  <si>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</si>
  <si>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</si>
  <si>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</si>
  <si>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</si>
  <si>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</si>
  <si>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</si>
  <si>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</si>
  <si>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</si>
  <si>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</si>
  <si>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</si>
  <si>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</si>
  <si>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</si>
  <si>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</si>
  <si>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</si>
  <si>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</si>
  <si>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</si>
  <si>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</si>
  <si>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</si>
  <si>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</si>
  <si>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</si>
  <si>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</si>
  <si>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</si>
  <si>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</si>
  <si>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</si>
  <si>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</si>
  <si>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</si>
  <si>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</si>
  <si>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</si>
  <si>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</si>
  <si>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</si>
  <si>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</si>
  <si>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</si>
  <si>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</si>
  <si>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</si>
  <si>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</si>
  <si>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</si>
  <si>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</si>
  <si>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</si>
  <si>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</si>
  <si>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</si>
  <si>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</si>
  <si>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</si>
  <si>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</si>
  <si>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</si>
  <si>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</si>
  <si>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</si>
  <si>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</si>
  <si>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</si>
  <si>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</si>
  <si>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</si>
  <si>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</si>
  <si>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</si>
  <si>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</si>
  <si>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</si>
  <si>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</si>
  <si>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</si>
  <si>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</si>
  <si>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</si>
  <si>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</si>
  <si>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</si>
  <si>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</si>
  <si>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</si>
  <si>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</si>
  <si>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</si>
  <si>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</si>
  <si>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</si>
  <si>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</si>
  <si>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</si>
  <si>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</si>
  <si>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</si>
  <si>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</si>
  <si>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</si>
  <si>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</si>
  <si>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</si>
  <si>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</si>
  <si>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</si>
  <si>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</si>
  <si>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</si>
  <si>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</si>
  <si>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</si>
  <si>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</si>
  <si>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</si>
  <si>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</si>
  <si>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</si>
  <si>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</si>
  <si>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</si>
  <si>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</si>
  <si>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</si>
  <si>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</si>
  <si>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</si>
  <si>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</si>
  <si>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</si>
  <si>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</si>
  <si>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</si>
  <si>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</si>
  <si>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</si>
  <si>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</si>
  <si>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</si>
  <si>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</si>
  <si>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</si>
  <si>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</si>
  <si>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</si>
  <si>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</si>
  <si>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</si>
  <si>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</si>
  <si>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</si>
  <si>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</si>
  <si>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</si>
  <si>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</si>
  <si>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</si>
  <si>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</si>
  <si>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</si>
  <si>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</si>
  <si>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</si>
  <si>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</si>
  <si>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</si>
  <si>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</si>
  <si>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</si>
  <si>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</si>
  <si>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</si>
  <si>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</si>
  <si>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</si>
  <si>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</si>
  <si>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</si>
  <si>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</si>
  <si>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</si>
  <si>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</si>
  <si>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</si>
  <si>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</si>
  <si>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</si>
  <si>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</si>
  <si>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</si>
  <si>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</si>
  <si>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</si>
  <si>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</si>
  <si>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</si>
  <si>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</si>
  <si>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</si>
  <si>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</si>
  <si>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</si>
  <si>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</si>
  <si>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</si>
  <si>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</si>
  <si>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</si>
  <si>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</si>
  <si>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</si>
  <si>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</si>
  <si>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</si>
  <si>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</si>
  <si>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</si>
  <si>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</si>
  <si>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</si>
  <si>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</si>
  <si>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</si>
  <si>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</si>
  <si>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</si>
  <si>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</si>
  <si>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</si>
  <si>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</si>
  <si>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</si>
  <si>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</si>
  <si>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</si>
  <si>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</si>
  <si>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</si>
  <si>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</si>
  <si>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</si>
  <si>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</si>
  <si>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</si>
  <si>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</si>
  <si>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</si>
  <si>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</si>
  <si>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</si>
  <si>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</si>
  <si>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</si>
  <si>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</si>
  <si>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</si>
  <si>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</si>
  <si>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</si>
  <si>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</si>
  <si>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</si>
  <si>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</si>
  <si>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</si>
  <si>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</si>
  <si>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</si>
  <si>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</si>
  <si>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</si>
  <si>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</si>
  <si>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</si>
  <si>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</si>
  <si>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</si>
  <si>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</si>
  <si>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</si>
  <si>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</si>
  <si>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</si>
  <si>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</si>
  <si>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</si>
  <si>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</si>
  <si>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</si>
  <si>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</si>
  <si>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</si>
  <si>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</si>
  <si>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</si>
  <si>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</si>
  <si>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</si>
  <si>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</si>
  <si>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</si>
  <si>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</si>
  <si>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</si>
  <si>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</si>
  <si>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</si>
  <si>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</si>
  <si>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</si>
  <si>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</si>
  <si>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</si>
  <si>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</si>
  <si>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</si>
  <si>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</si>
  <si>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</si>
  <si>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</si>
  <si>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</si>
  <si>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</si>
  <si>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</si>
  <si>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</si>
  <si>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</si>
  <si>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</si>
  <si>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</si>
  <si>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</si>
  <si>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</si>
  <si>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</si>
  <si>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</si>
  <si>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</si>
  <si>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</si>
  <si>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</si>
  <si>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</si>
  <si>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</si>
  <si>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</si>
  <si>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</si>
  <si>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</si>
  <si>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</si>
  <si>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</si>
  <si>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</si>
  <si>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</si>
  <si>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</si>
  <si>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</si>
  <si>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</si>
  <si>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</si>
  <si>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</si>
  <si>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</si>
  <si>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</si>
  <si>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</si>
  <si>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</si>
  <si>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</si>
  <si>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</si>
  <si>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</si>
  <si>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</si>
  <si>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</si>
  <si>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</si>
  <si>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</si>
  <si>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</si>
  <si>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</si>
  <si>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</si>
  <si>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</si>
  <si>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</si>
  <si>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</si>
  <si>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</si>
  <si>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</si>
  <si>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</si>
  <si>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</si>
  <si>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</si>
  <si>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</si>
  <si>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</si>
  <si>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</si>
  <si>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</si>
  <si>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</si>
  <si>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</si>
  <si>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</si>
  <si>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</si>
  <si>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</si>
  <si>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</si>
  <si>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</si>
  <si>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</si>
  <si>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</si>
  <si>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</si>
  <si>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</si>
  <si>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</si>
  <si>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</si>
  <si>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</si>
  <si>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</si>
  <si>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</si>
  <si>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</si>
  <si>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</si>
  <si>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</si>
  <si>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</si>
  <si>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</si>
  <si>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</si>
  <si>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</si>
  <si>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</si>
  <si>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</si>
  <si>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</si>
  <si>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</si>
  <si>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</si>
  <si>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</si>
  <si>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</si>
  <si>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</si>
  <si>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</si>
  <si>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</si>
  <si>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</si>
  <si>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</si>
  <si>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</si>
  <si>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</si>
  <si>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</si>
  <si>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</si>
  <si>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</si>
  <si>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</si>
  <si>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</si>
  <si>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</si>
  <si>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</si>
  <si>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</si>
  <si>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</si>
  <si>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</si>
  <si>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</si>
  <si>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</si>
  <si>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</si>
  <si>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</si>
  <si>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</si>
  <si>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</si>
  <si>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</si>
  <si>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</si>
  <si>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</si>
  <si>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</si>
  <si>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</si>
  <si>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</si>
  <si>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</si>
  <si>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</si>
  <si>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</si>
  <si>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</si>
  <si>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</si>
  <si>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</si>
  <si>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</si>
  <si>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</si>
  <si>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</si>
  <si>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</si>
  <si>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</si>
  <si>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</si>
  <si>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</si>
  <si>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</si>
  <si>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</si>
  <si>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</si>
  <si>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</si>
  <si>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</si>
  <si>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</si>
  <si>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</si>
  <si>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</si>
  <si>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</si>
  <si>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</si>
  <si>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</si>
  <si>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</si>
  <si>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</si>
  <si>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</si>
  <si>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</si>
  <si>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</si>
  <si>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</si>
  <si>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</si>
  <si>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</si>
  <si>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</si>
  <si>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</si>
  <si>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</si>
  <si>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</si>
  <si>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</si>
  <si>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</si>
  <si>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</si>
  <si>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</si>
  <si>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</si>
  <si>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</si>
  <si>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</si>
  <si>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</si>
  <si>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</si>
  <si>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</si>
  <si>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</si>
  <si>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</si>
  <si>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</si>
  <si>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</si>
  <si>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</si>
  <si>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</si>
  <si>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</si>
  <si>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</si>
  <si>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</si>
  <si>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</si>
  <si>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</si>
  <si>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</si>
  <si>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</si>
  <si>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</si>
  <si>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</si>
  <si>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</si>
  <si>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</si>
  <si>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</si>
  <si>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</si>
  <si>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</si>
  <si>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</si>
  <si>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</si>
  <si>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</si>
  <si>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</si>
  <si>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</si>
  <si>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</si>
  <si>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</si>
  <si>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</si>
  <si>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</si>
  <si>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</si>
  <si>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</si>
  <si>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</si>
  <si>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</si>
  <si>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</si>
  <si>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</si>
  <si>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</si>
  <si>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</si>
  <si>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</si>
  <si>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</si>
  <si>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</si>
  <si>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</si>
  <si>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</si>
  <si>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</si>
  <si>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</si>
  <si>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</si>
  <si>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</si>
  <si>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</si>
  <si>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</si>
  <si>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</si>
  <si>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</si>
  <si>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</si>
  <si>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</si>
  <si>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</si>
  <si>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</si>
  <si>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</si>
  <si>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</si>
  <si>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</si>
  <si>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</si>
  <si>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</si>
  <si>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</si>
  <si>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</si>
  <si>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</si>
  <si>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</si>
  <si>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</si>
  <si>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</si>
  <si>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</si>
  <si>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</si>
  <si>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</si>
  <si>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</si>
  <si>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</si>
  <si>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</si>
  <si>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</si>
  <si>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</si>
  <si>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</si>
  <si>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</si>
  <si>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</si>
  <si>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</si>
  <si>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</si>
  <si>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</si>
  <si>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</si>
  <si>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</si>
  <si>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</si>
  <si>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</si>
  <si>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</si>
  <si>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</si>
  <si>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</si>
  <si>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</si>
  <si>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</si>
  <si>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</si>
  <si>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</si>
  <si>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</si>
  <si>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</si>
  <si>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</si>
  <si>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</si>
  <si>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</si>
  <si>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</si>
  <si>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</si>
  <si>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</si>
  <si>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</si>
  <si>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</si>
  <si>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</si>
  <si>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</si>
  <si>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</si>
  <si>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</si>
  <si>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</si>
  <si>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</si>
  <si>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</si>
  <si>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</si>
  <si>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</si>
  <si>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</si>
  <si>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</si>
  <si>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</si>
  <si>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</si>
  <si>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</si>
  <si>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</si>
  <si>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</si>
  <si>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</si>
  <si>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</si>
  <si>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</si>
  <si>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</si>
  <si>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</si>
  <si>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</si>
  <si>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</si>
  <si>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</si>
  <si>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</si>
  <si>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</si>
  <si>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</si>
  <si>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</si>
  <si>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</si>
  <si>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</si>
  <si>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</si>
  <si>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</si>
  <si>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</si>
  <si>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</si>
  <si>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</si>
  <si>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</si>
  <si>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</si>
  <si>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</si>
  <si>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</si>
  <si>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</si>
  <si>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</si>
  <si>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</si>
  <si>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</si>
  <si>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</si>
  <si>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</si>
  <si>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</si>
  <si>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</si>
  <si>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</si>
  <si>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</si>
  <si>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</si>
  <si>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</si>
  <si>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</si>
  <si>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</si>
  <si>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</si>
  <si>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</si>
  <si>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</si>
  <si>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</si>
  <si>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</si>
  <si>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</si>
  <si>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</si>
  <si>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</si>
  <si>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</si>
  <si>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</si>
  <si>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</si>
  <si>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</si>
  <si>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</si>
  <si>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</si>
  <si>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</si>
  <si>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</si>
  <si>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</si>
  <si>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</si>
  <si>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</si>
  <si>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</si>
  <si>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</si>
  <si>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</si>
  <si>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</si>
  <si>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</si>
  <si>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</si>
  <si>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</si>
  <si>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</si>
  <si>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</si>
  <si>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</si>
  <si>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</si>
  <si>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</si>
  <si>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</si>
  <si>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</si>
  <si>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</si>
  <si>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</si>
  <si>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</si>
  <si>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</si>
  <si>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</si>
  <si>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</si>
  <si>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</si>
  <si>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</si>
  <si>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</si>
  <si>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</si>
  <si>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</si>
  <si>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</si>
  <si>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</si>
  <si>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</si>
  <si>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</si>
  <si>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</si>
  <si>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</si>
  <si>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</si>
  <si>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</si>
  <si>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</si>
  <si>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</si>
  <si>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</si>
  <si>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</si>
  <si>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</si>
  <si>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</si>
  <si>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</si>
  <si>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</si>
  <si>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</si>
  <si>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</si>
  <si>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</si>
  <si>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</si>
  <si>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</si>
  <si>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</si>
  <si>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</si>
  <si>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</si>
  <si>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</si>
  <si>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</si>
  <si>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</si>
  <si>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</si>
  <si>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</si>
  <si>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</si>
  <si>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</si>
  <si>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</si>
  <si>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</si>
  <si>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</si>
  <si>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</si>
  <si>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</si>
  <si>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</si>
  <si>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</si>
  <si>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</si>
  <si>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</si>
  <si>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</si>
  <si>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</si>
  <si>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</si>
  <si>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</si>
  <si>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</si>
  <si>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</si>
  <si>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</si>
  <si>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</si>
  <si>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</si>
  <si>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</si>
  <si>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</si>
  <si>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</si>
  <si>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</si>
  <si>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</si>
  <si>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</si>
  <si>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</si>
  <si>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</si>
  <si>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</si>
  <si>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</si>
  <si>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</si>
  <si>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</si>
  <si>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</si>
  <si>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</si>
  <si>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</si>
  <si>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</si>
  <si>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</si>
  <si>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</si>
  <si>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</si>
  <si>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</si>
  <si>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</si>
  <si>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</si>
  <si>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</si>
  <si>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</si>
  <si>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</si>
  <si>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</si>
  <si>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</si>
  <si>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</si>
  <si>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</si>
  <si>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</si>
  <si>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</si>
  <si>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</si>
  <si>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</si>
  <si>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</si>
  <si>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</si>
  <si>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</si>
  <si>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</si>
  <si>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</si>
  <si>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</si>
  <si>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</si>
  <si>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</si>
  <si>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</si>
  <si>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</si>
  <si>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</si>
  <si>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</si>
  <si>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</si>
  <si>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</si>
  <si>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</si>
  <si>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</si>
  <si>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</si>
  <si>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</si>
  <si>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</si>
  <si>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</si>
  <si>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</si>
  <si>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</si>
  <si>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</si>
  <si>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</si>
  <si>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</si>
  <si>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</si>
  <si>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</si>
  <si>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</si>
  <si>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</si>
  <si>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</si>
  <si>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</si>
  <si>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</si>
  <si>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</si>
  <si>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</si>
  <si>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</si>
  <si>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</si>
  <si>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</si>
  <si>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</si>
  <si>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</si>
  <si>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</si>
  <si>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</si>
  <si>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</si>
  <si>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</si>
  <si>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</si>
  <si>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</si>
  <si>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</si>
  <si>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</si>
  <si>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</si>
  <si>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</si>
  <si>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</si>
  <si>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</si>
  <si>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</si>
  <si>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</si>
  <si>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</si>
  <si>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</si>
  <si>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</si>
  <si>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</si>
  <si>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</si>
  <si>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</si>
  <si>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</si>
  <si>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</si>
  <si>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</si>
  <si>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</si>
  <si>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</si>
  <si>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</si>
  <si>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</si>
  <si>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</si>
  <si>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</si>
  <si>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</si>
  <si>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</si>
  <si>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</si>
  <si>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</si>
  <si>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</si>
  <si>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</si>
  <si>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</si>
  <si>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</si>
  <si>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</si>
  <si>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</si>
  <si>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</si>
  <si>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</si>
  <si>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</si>
  <si>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</si>
  <si>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</si>
  <si>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</si>
  <si>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</si>
  <si>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</si>
  <si>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</si>
  <si>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</si>
  <si>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</si>
  <si>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</si>
  <si>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</si>
  <si>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</si>
  <si>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</si>
  <si>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</si>
  <si>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</si>
  <si>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</si>
  <si>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</si>
  <si>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</si>
  <si>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</si>
  <si>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</si>
  <si>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</si>
  <si>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</si>
  <si>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</si>
  <si>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</si>
  <si>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</si>
  <si>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</si>
  <si>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</si>
  <si>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</si>
  <si>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</si>
  <si>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</si>
  <si>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</si>
  <si>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</si>
  <si>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</si>
  <si>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</si>
  <si>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</si>
  <si>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</si>
  <si>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</si>
  <si>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</si>
  <si>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</si>
  <si>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</si>
  <si>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</si>
  <si>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</si>
  <si>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</si>
  <si>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</si>
  <si>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</si>
  <si>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</si>
  <si>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</si>
  <si>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</si>
  <si>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</si>
  <si>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</si>
  <si>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</si>
  <si>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</si>
  <si>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</si>
  <si>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</si>
  <si>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</si>
  <si>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</si>
  <si>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</si>
  <si>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</si>
  <si>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</si>
  <si>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</si>
  <si>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</si>
  <si>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</si>
  <si>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</si>
  <si>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</si>
  <si>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</si>
  <si>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</si>
  <si>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</si>
  <si>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</si>
  <si>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</si>
  <si>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</si>
  <si>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</si>
  <si>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</si>
  <si>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</si>
  <si>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</si>
  <si>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</si>
  <si>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</si>
  <si>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</si>
  <si>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</si>
  <si>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</si>
  <si>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</si>
  <si>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</si>
  <si>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</si>
  <si>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</si>
  <si>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</si>
  <si>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</si>
  <si>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</si>
  <si>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</si>
  <si>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</si>
  <si>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</si>
  <si>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</si>
  <si>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</si>
  <si>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</si>
  <si>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</si>
  <si>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</si>
  <si>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</si>
  <si>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</si>
  <si>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</si>
  <si>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</si>
  <si>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</si>
  <si>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</si>
  <si>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</si>
  <si>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</si>
  <si>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</si>
  <si>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</si>
  <si>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</si>
  <si>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</si>
  <si>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</si>
  <si>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</si>
  <si>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</si>
  <si>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</si>
  <si>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</si>
  <si>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</si>
  <si>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</si>
  <si>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</si>
  <si>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</si>
  <si>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</si>
  <si>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</si>
  <si>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</si>
  <si>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</si>
  <si>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</si>
  <si>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</si>
  <si>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</si>
  <si>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</si>
  <si>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</si>
  <si>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</si>
  <si>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</si>
  <si>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</si>
  <si>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</si>
  <si>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</si>
  <si>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</si>
  <si>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</si>
  <si>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</si>
  <si>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</si>
  <si>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</si>
  <si>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</si>
  <si>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</si>
  <si>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</si>
  <si>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</si>
  <si>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</si>
  <si>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</si>
  <si>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</si>
  <si>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</si>
  <si>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</si>
  <si>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</si>
  <si>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</si>
  <si>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</si>
  <si>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</si>
  <si>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</si>
  <si>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</si>
  <si>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</si>
  <si>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</si>
  <si>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</si>
  <si>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</si>
  <si>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</si>
  <si>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</si>
  <si>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</si>
  <si>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</si>
  <si>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</si>
  <si>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</si>
  <si>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</si>
  <si>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</si>
  <si>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</si>
  <si>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</si>
  <si>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</si>
  <si>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</si>
  <si>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</si>
  <si>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</si>
  <si>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</si>
  <si>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</si>
  <si>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</si>
  <si>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</si>
  <si>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</si>
  <si>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</si>
  <si>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</si>
  <si>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</si>
  <si>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</si>
  <si>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</si>
  <si>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</si>
  <si>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</si>
  <si>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</si>
  <si>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</si>
  <si>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</si>
  <si>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</si>
  <si>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</si>
  <si>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</si>
  <si>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</si>
  <si>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</si>
  <si>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</si>
  <si>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</si>
  <si>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</si>
  <si>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</si>
  <si>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</si>
  <si>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</si>
  <si>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</si>
  <si>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</si>
  <si>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</si>
  <si>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</si>
  <si>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</si>
  <si>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</si>
  <si>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</si>
  <si>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</si>
  <si>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</si>
  <si>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</si>
  <si>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</si>
  <si>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</si>
  <si>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</si>
  <si>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</si>
  <si>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</si>
  <si>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</si>
  <si>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</si>
  <si>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</si>
  <si>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</si>
  <si>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</si>
  <si>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</si>
  <si>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</si>
  <si>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</si>
  <si>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</si>
  <si>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</si>
  <si>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</si>
  <si>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</si>
  <si>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</si>
  <si>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</si>
  <si>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</si>
  <si>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</si>
  <si>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</si>
  <si>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</si>
  <si>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</si>
  <si>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</si>
  <si>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</si>
  <si>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</si>
  <si>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</si>
  <si>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</si>
  <si>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</si>
  <si>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</si>
  <si>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</si>
  <si>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</si>
  <si>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</si>
  <si>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</si>
  <si>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</si>
  <si>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</si>
  <si>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</si>
  <si>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</si>
  <si>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</si>
  <si>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</si>
  <si>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</si>
  <si>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</si>
  <si>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</si>
  <si>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</si>
  <si>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</si>
  <si>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</si>
  <si>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</si>
  <si>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</si>
  <si>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</si>
  <si>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</si>
  <si>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</si>
  <si>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</si>
  <si>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</si>
  <si>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</si>
  <si>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</si>
  <si>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</si>
  <si>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</si>
  <si>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</si>
  <si>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</si>
  <si>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</si>
  <si>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</si>
  <si>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</si>
  <si>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</si>
  <si>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</si>
  <si>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</si>
  <si>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</si>
  <si>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</si>
  <si>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</si>
  <si>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</si>
  <si>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</si>
  <si>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</si>
  <si>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</si>
  <si>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</si>
  <si>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</si>
  <si>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</si>
  <si>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</si>
  <si>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</si>
  <si>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</si>
  <si>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</si>
  <si>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</si>
  <si>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</si>
  <si>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</si>
  <si>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</si>
  <si>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</si>
  <si>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</si>
  <si>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</si>
  <si>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</si>
  <si>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</si>
  <si>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</si>
  <si>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</si>
  <si>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</si>
  <si>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</si>
  <si>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</si>
  <si>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</si>
  <si>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</si>
  <si>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</si>
  <si>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</si>
  <si>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</si>
  <si>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</si>
  <si>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</si>
  <si>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</si>
  <si>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</si>
  <si>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</si>
  <si>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</si>
  <si>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</si>
  <si>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</si>
  <si>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</si>
  <si>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</si>
  <si>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</si>
  <si>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</si>
  <si>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</si>
  <si>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</si>
  <si>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</si>
  <si>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</si>
  <si>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</si>
  <si>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</si>
  <si>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</si>
  <si>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</si>
  <si>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</si>
  <si>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</si>
  <si>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</si>
  <si>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</si>
  <si>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</si>
  <si>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</si>
  <si>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</si>
  <si>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</si>
  <si>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</si>
  <si>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</si>
  <si>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</si>
  <si>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</si>
  <si>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</si>
  <si>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</si>
  <si>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</si>
  <si>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</si>
  <si>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</si>
  <si>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</si>
  <si>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</si>
  <si>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</si>
  <si>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</si>
  <si>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</si>
  <si>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</si>
  <si>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</si>
  <si>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</si>
  <si>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</si>
  <si>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</si>
  <si>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</si>
  <si>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</si>
  <si>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</si>
  <si>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</si>
  <si>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</si>
  <si>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</si>
  <si>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</si>
  <si>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</si>
  <si>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</si>
  <si>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</si>
  <si>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</si>
  <si>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</si>
  <si>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</si>
  <si>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</si>
  <si>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</si>
  <si>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</si>
  <si>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</si>
  <si>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</si>
  <si>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</si>
  <si>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</si>
  <si>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</si>
  <si>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</si>
  <si>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</si>
  <si>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</si>
  <si>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</si>
  <si>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</si>
  <si>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</si>
  <si>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</si>
  <si>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</si>
  <si>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</si>
  <si>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</si>
  <si>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</si>
  <si>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</si>
  <si>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</si>
  <si>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</si>
  <si>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</si>
  <si>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</si>
  <si>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</si>
  <si>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</si>
  <si>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</si>
  <si>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</si>
  <si>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</si>
  <si>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</si>
  <si>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</si>
  <si>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</si>
  <si>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</si>
  <si>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</si>
  <si>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</si>
  <si>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</si>
  <si>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</si>
  <si>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</si>
  <si>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</si>
  <si>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</si>
  <si>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</si>
  <si>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</si>
  <si>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</si>
  <si>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</si>
  <si>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</si>
  <si>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</si>
  <si>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</si>
  <si>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</si>
  <si>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</si>
  <si>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</si>
  <si>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</si>
  <si>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</si>
  <si>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</si>
  <si>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</si>
  <si>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</si>
  <si>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</si>
  <si>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</si>
  <si>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</si>
  <si>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</si>
  <si>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</si>
  <si>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</si>
  <si>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</si>
  <si>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</si>
  <si>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</si>
  <si>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</si>
  <si>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</si>
  <si>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</si>
  <si>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</si>
  <si>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</si>
  <si>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</si>
  <si>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</si>
  <si>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</si>
  <si>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</si>
  <si>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</si>
  <si>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</si>
  <si>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</si>
  <si>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</si>
  <si>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</si>
  <si>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</si>
  <si>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</si>
  <si>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</si>
  <si>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</si>
  <si>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</si>
  <si>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</si>
  <si>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</si>
  <si>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</si>
  <si>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</si>
  <si>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</si>
  <si>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</si>
  <si>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</si>
  <si>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</si>
  <si>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</si>
  <si>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</si>
  <si>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</si>
  <si>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</si>
  <si>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</si>
  <si>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</si>
  <si>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</si>
  <si>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</si>
  <si>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</si>
  <si>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</si>
  <si>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</si>
  <si>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</si>
  <si>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</si>
  <si>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</si>
  <si>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</si>
  <si>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</si>
  <si>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</si>
  <si>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</si>
  <si>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</si>
  <si>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</si>
  <si>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</si>
  <si>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</si>
  <si>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</si>
  <si>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</si>
  <si>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</si>
  <si>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</si>
  <si>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</si>
  <si>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</si>
  <si>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</si>
  <si>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</si>
  <si>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</si>
  <si>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</si>
  <si>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</si>
  <si>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</si>
  <si>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</si>
  <si>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</si>
  <si>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</si>
  <si>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</si>
  <si>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</si>
  <si>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</si>
  <si>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</si>
  <si>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</si>
  <si>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</si>
  <si>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</si>
  <si>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</si>
  <si>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</si>
  <si>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</si>
  <si>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</si>
  <si>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</si>
  <si>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</si>
  <si>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</si>
  <si>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</si>
  <si>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</si>
  <si>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</si>
  <si>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</si>
  <si>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</si>
  <si>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</si>
  <si>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</si>
  <si>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</si>
  <si>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</si>
  <si>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</si>
  <si>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</si>
  <si>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</si>
  <si>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</si>
  <si>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</si>
  <si>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</si>
  <si>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</si>
  <si>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</si>
  <si>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</si>
  <si>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</si>
  <si>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</si>
  <si>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</si>
  <si>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</si>
  <si>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</si>
  <si>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</si>
  <si>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</si>
  <si>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</si>
  <si>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</si>
  <si>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</si>
  <si>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</si>
  <si>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</si>
  <si>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</si>
  <si>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</si>
  <si>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</si>
  <si>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</si>
  <si>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</si>
  <si>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</si>
  <si>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</si>
  <si>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</si>
  <si>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</si>
  <si>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</si>
  <si>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</si>
  <si>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</si>
  <si>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</si>
  <si>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</si>
  <si>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</si>
  <si>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</si>
  <si>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</si>
  <si>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</si>
  <si>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</si>
  <si>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</si>
  <si>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</si>
  <si>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</si>
  <si>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</si>
  <si>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</si>
  <si>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</si>
  <si>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</si>
  <si>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</si>
  <si>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</si>
  <si>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</si>
  <si>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</si>
  <si>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</si>
  <si>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</si>
  <si>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</si>
  <si>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</si>
  <si>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</si>
  <si>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</si>
  <si>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</si>
  <si>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</si>
  <si>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</si>
  <si>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</si>
  <si>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</si>
  <si>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</si>
  <si>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</si>
  <si>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</si>
  <si>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</si>
  <si>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</si>
  <si>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</si>
  <si>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</si>
  <si>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</si>
  <si>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</si>
  <si>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</si>
  <si>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</si>
  <si>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</si>
  <si>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</si>
  <si>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</si>
  <si>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</si>
  <si>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</si>
  <si>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</si>
  <si>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</si>
  <si>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</si>
  <si>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</si>
  <si>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</si>
  <si>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</si>
  <si>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</si>
  <si>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</si>
  <si>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</si>
  <si>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</si>
  <si>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</si>
  <si>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</si>
  <si>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</si>
  <si>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</si>
  <si>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</si>
  <si>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</si>
  <si>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</si>
  <si>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</si>
  <si>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</si>
  <si>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</si>
  <si>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</si>
  <si>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</si>
  <si>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</si>
  <si>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</si>
  <si>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</si>
  <si>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</si>
  <si>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</si>
  <si>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</si>
  <si>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</si>
  <si>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</si>
  <si>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</si>
  <si>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</si>
  <si>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</si>
  <si>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</si>
  <si>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</si>
  <si>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</si>
  <si>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</si>
  <si>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</si>
  <si>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</si>
  <si>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</si>
  <si>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</si>
  <si>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</si>
  <si>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</si>
  <si>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</si>
  <si>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</si>
  <si>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</si>
  <si>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</si>
  <si>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</si>
  <si>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</si>
  <si>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</si>
  <si>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</si>
  <si>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</si>
  <si>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</si>
  <si>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</si>
  <si>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</si>
  <si>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</si>
  <si>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</si>
  <si>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</si>
  <si>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</si>
  <si>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</si>
  <si>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</si>
  <si>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</si>
  <si>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</si>
  <si>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</si>
  <si>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</si>
  <si>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</si>
  <si>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</si>
  <si>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</si>
  <si>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</si>
  <si>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</si>
  <si>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</si>
  <si>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</si>
  <si>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</si>
  <si>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</si>
  <si>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</si>
  <si>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</si>
  <si>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</si>
  <si>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</si>
  <si>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</si>
  <si>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</si>
  <si>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</si>
  <si>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</si>
  <si>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</si>
  <si>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</si>
  <si>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</si>
  <si>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</si>
  <si>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</si>
  <si>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</si>
  <si>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</si>
  <si>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</si>
  <si>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</si>
  <si>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</si>
  <si>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</si>
  <si>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</si>
  <si>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</si>
  <si>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</si>
  <si>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</si>
  <si>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</si>
  <si>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</si>
  <si>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</si>
  <si>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</si>
  <si>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</si>
  <si>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</si>
  <si>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</si>
  <si>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</si>
  <si>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</si>
  <si>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</si>
  <si>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</si>
  <si>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</si>
  <si>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</si>
  <si>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</si>
  <si>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</si>
  <si>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</si>
  <si>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</si>
  <si>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</si>
  <si>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</si>
  <si>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</si>
  <si>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</si>
  <si>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</si>
  <si>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</si>
  <si>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</si>
  <si>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</si>
  <si>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</si>
  <si>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</si>
  <si>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</si>
  <si>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</si>
  <si>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</si>
  <si>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</si>
  <si>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</si>
  <si>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</si>
  <si>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</si>
  <si>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</si>
  <si>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</si>
  <si>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</si>
  <si>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</si>
  <si>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</si>
  <si>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</si>
  <si>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</si>
  <si>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</si>
  <si>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</si>
  <si>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</si>
  <si>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</si>
  <si>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</si>
  <si>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</si>
  <si>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</si>
  <si>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</si>
  <si>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</si>
  <si>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</si>
  <si>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</si>
  <si>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</si>
  <si>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</si>
  <si>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</si>
  <si>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</si>
  <si>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</si>
  <si>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</si>
  <si>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</si>
  <si>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</si>
  <si>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</si>
  <si>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</si>
  <si>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</si>
  <si>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</si>
  <si>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</si>
  <si>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</si>
  <si>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</si>
  <si>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</si>
  <si>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</si>
  <si>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</si>
  <si>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</si>
  <si>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</si>
  <si>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</si>
  <si>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</si>
  <si>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</si>
  <si>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</si>
  <si>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</si>
  <si>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</si>
  <si>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</si>
  <si>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</si>
  <si>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</si>
  <si>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</si>
  <si>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</si>
  <si>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</si>
  <si>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</si>
  <si>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</si>
  <si>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</si>
  <si>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</si>
  <si>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</si>
  <si>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</si>
  <si>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</si>
  <si>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</si>
  <si>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</si>
  <si>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</si>
  <si>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</si>
  <si>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</si>
  <si>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</si>
  <si>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</si>
  <si>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</si>
  <si>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</si>
  <si>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</si>
  <si>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</si>
  <si>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</si>
  <si>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</si>
  <si>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</si>
  <si>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</si>
  <si>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</si>
  <si>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</si>
  <si>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</si>
  <si>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</si>
  <si>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</si>
  <si>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</si>
  <si>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</si>
  <si>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</si>
  <si>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</si>
  <si>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</si>
  <si>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</si>
  <si>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</si>
  <si>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</si>
  <si>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</si>
  <si>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</si>
  <si>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</si>
  <si>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</si>
  <si>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</si>
  <si>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</si>
  <si>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</si>
  <si>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</si>
  <si>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</si>
  <si>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</si>
  <si>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</si>
  <si>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</si>
  <si>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</si>
  <si>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</si>
  <si>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</si>
  <si>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</si>
  <si>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</si>
  <si>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</si>
  <si>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</si>
  <si>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</si>
  <si>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</si>
  <si>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</si>
  <si>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</si>
  <si>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</si>
  <si>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</si>
  <si>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</si>
  <si>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</si>
  <si>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</si>
  <si>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</si>
  <si>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</si>
  <si>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</si>
  <si>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</si>
  <si>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</si>
  <si>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</si>
  <si>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</si>
  <si>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</si>
  <si>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</si>
  <si>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</si>
  <si>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</si>
  <si>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</si>
  <si>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</si>
  <si>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</si>
  <si>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</si>
  <si>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</si>
  <si>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</si>
  <si>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</si>
  <si>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</si>
  <si>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</si>
  <si>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</si>
  <si>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</si>
  <si>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</si>
  <si>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</si>
  <si>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</si>
  <si>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</si>
  <si>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</si>
  <si>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</si>
  <si>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</si>
  <si>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</si>
  <si>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</si>
  <si>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</si>
  <si>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</si>
  <si>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</si>
  <si>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</si>
  <si>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</si>
  <si>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</si>
  <si>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</si>
  <si>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</si>
  <si>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</si>
  <si>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</si>
  <si>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</si>
  <si>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</si>
  <si>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</si>
  <si>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</si>
  <si>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</si>
  <si>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</si>
  <si>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</si>
  <si>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</si>
  <si>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</si>
  <si>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</si>
  <si>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</si>
  <si>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</si>
  <si>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</si>
  <si>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</si>
  <si>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</si>
  <si>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</si>
  <si>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</si>
  <si>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</si>
  <si>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</si>
  <si>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</si>
  <si>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</si>
  <si>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</si>
  <si>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</si>
  <si>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</si>
  <si>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</si>
  <si>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</si>
  <si>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</si>
  <si>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</si>
  <si>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</si>
  <si>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</si>
  <si>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</si>
  <si>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</si>
  <si>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</si>
  <si>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</si>
  <si>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</si>
  <si>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</si>
  <si>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</si>
  <si>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</si>
  <si>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</si>
  <si>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</si>
  <si>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</si>
  <si>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</si>
  <si>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</si>
  <si>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</si>
  <si>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</si>
  <si>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</si>
  <si>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</si>
  <si>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</si>
  <si>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</si>
  <si>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</si>
  <si>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</si>
  <si>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</si>
  <si>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</si>
  <si>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</si>
  <si>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</si>
  <si>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</si>
  <si>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</si>
  <si>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</si>
  <si>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</si>
  <si>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</si>
  <si>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</si>
  <si>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</si>
  <si>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</si>
  <si>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</si>
  <si>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</si>
  <si>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</si>
  <si>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</si>
  <si>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</si>
  <si>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</si>
  <si>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</si>
  <si>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</si>
  <si>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</si>
  <si>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</si>
  <si>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</si>
  <si>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</si>
  <si>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</si>
  <si>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</si>
  <si>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</si>
  <si>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</si>
  <si>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</si>
  <si>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</si>
  <si>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</si>
  <si>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</si>
  <si>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</si>
  <si>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</si>
  <si>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</si>
  <si>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</si>
  <si>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</si>
  <si>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</si>
  <si>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</si>
  <si>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</si>
  <si>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</si>
  <si>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</si>
  <si>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</si>
  <si>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</si>
  <si>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</si>
  <si>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</si>
  <si>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</si>
  <si>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</si>
  <si>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</si>
  <si>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</si>
  <si>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</si>
  <si>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</si>
  <si>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</si>
  <si>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</si>
  <si>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</si>
  <si>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</si>
  <si>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</si>
  <si>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</si>
  <si>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</si>
  <si>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</si>
  <si>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</si>
  <si>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</si>
  <si>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</si>
  <si>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</si>
  <si>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</si>
  <si>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</si>
  <si>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</si>
  <si>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</si>
  <si>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</si>
  <si>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</si>
  <si>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</si>
  <si>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</si>
  <si>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</si>
  <si>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</si>
  <si>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</si>
  <si>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</si>
  <si>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</si>
  <si>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</si>
  <si>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</si>
  <si>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</si>
  <si>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</si>
  <si>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</si>
  <si>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</si>
  <si>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</si>
  <si>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</si>
  <si>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</si>
  <si>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</si>
  <si>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</si>
  <si>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</si>
  <si>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</si>
  <si>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</si>
  <si>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</si>
  <si>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</si>
  <si>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</si>
  <si>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</si>
  <si>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</si>
  <si>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</si>
  <si>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</si>
  <si>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</si>
  <si>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</si>
  <si>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</si>
  <si>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</si>
  <si>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</si>
  <si>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</si>
  <si>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</si>
  <si>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</si>
  <si>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</si>
  <si>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</si>
  <si>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</si>
  <si>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</si>
  <si>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</si>
  <si>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</si>
  <si>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</si>
  <si>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</si>
  <si>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</si>
  <si>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</si>
  <si>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</si>
  <si>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</si>
  <si>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</si>
  <si>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</si>
  <si>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</si>
  <si>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</si>
  <si>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</si>
  <si>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</si>
  <si>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</si>
  <si>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</si>
  <si>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</si>
  <si>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</si>
  <si>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</si>
  <si>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</si>
  <si>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</si>
  <si>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</si>
  <si>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</si>
  <si>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</si>
  <si>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</si>
  <si>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</si>
  <si>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</si>
  <si>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</si>
  <si>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</si>
  <si>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</si>
  <si>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</si>
  <si>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</si>
  <si>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</si>
  <si>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</si>
  <si>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</si>
  <si>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</si>
  <si>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</si>
  <si>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</si>
  <si>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</si>
  <si>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</si>
  <si>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</si>
  <si>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</si>
  <si>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</si>
  <si>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</si>
  <si>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</si>
  <si>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</si>
  <si>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</si>
  <si>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</si>
  <si>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</si>
  <si>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</si>
  <si>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</si>
  <si>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</si>
  <si>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</si>
  <si>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</si>
  <si>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</si>
  <si>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</si>
  <si>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</si>
  <si>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</si>
  <si>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</si>
  <si>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</si>
  <si>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</si>
  <si>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</si>
  <si>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</si>
  <si>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</si>
  <si>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</si>
  <si>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</si>
  <si>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</si>
  <si>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</si>
  <si>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</si>
  <si>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</si>
  <si>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</si>
  <si>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</si>
  <si>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</si>
  <si>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</si>
  <si>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</si>
  <si>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</si>
  <si>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</si>
  <si>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</si>
  <si>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</si>
  <si>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</si>
  <si>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</si>
  <si>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</si>
  <si>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</si>
  <si>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</si>
  <si>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</si>
  <si>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</si>
  <si>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</si>
  <si>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</si>
  <si>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</si>
  <si>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</si>
  <si>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</si>
  <si>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</si>
  <si>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</si>
  <si>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</si>
  <si>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</si>
  <si>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</si>
  <si>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</si>
  <si>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</si>
  <si>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</si>
  <si>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</si>
  <si>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</si>
  <si>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</si>
  <si>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</si>
  <si>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</si>
  <si>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</si>
  <si>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</si>
  <si>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</si>
  <si>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</si>
  <si>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</si>
  <si>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</si>
  <si>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</si>
  <si>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</si>
  <si>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</si>
  <si>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</si>
  <si>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</si>
  <si>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</si>
  <si>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</si>
  <si>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</si>
  <si>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</si>
  <si>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</si>
  <si>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</si>
  <si>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</si>
  <si>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</si>
  <si>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</si>
  <si>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</si>
  <si>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</si>
  <si>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</si>
  <si>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</si>
  <si>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</si>
  <si>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</si>
  <si>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</si>
  <si>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</si>
  <si>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</si>
  <si>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</si>
  <si>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</si>
  <si>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</si>
  <si>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</si>
  <si>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</si>
  <si>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</si>
  <si>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</si>
  <si>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</si>
  <si>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</si>
  <si>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</si>
  <si>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</si>
  <si>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</si>
  <si>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</si>
  <si>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</si>
  <si>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</si>
  <si>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</si>
  <si>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</si>
  <si>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</si>
  <si>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</si>
  <si>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</si>
  <si>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</si>
  <si>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</si>
  <si>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</si>
  <si>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</si>
  <si>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</si>
  <si>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</si>
  <si>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</si>
  <si>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</si>
  <si>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</si>
  <si>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</si>
  <si>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</si>
  <si>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</si>
  <si>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</si>
  <si>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</si>
  <si>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</si>
  <si>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</si>
  <si>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</si>
  <si>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</si>
  <si>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</si>
  <si>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</si>
  <si>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</si>
  <si>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</si>
  <si>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</si>
  <si>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</si>
  <si>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</si>
  <si>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</si>
  <si>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</si>
  <si>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</si>
  <si>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</si>
  <si>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</si>
  <si>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</si>
  <si>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</si>
  <si>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</si>
  <si>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</si>
  <si>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</si>
  <si>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</si>
  <si>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</si>
  <si>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</si>
  <si>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</si>
  <si>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</si>
  <si>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</si>
  <si>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</si>
  <si>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</si>
  <si>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</si>
  <si>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</si>
  <si>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</si>
  <si>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</si>
  <si>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</si>
  <si>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</si>
  <si>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</si>
  <si>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</si>
  <si>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</si>
  <si>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</si>
  <si>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</si>
  <si>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</si>
  <si>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</si>
  <si>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</si>
  <si>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</si>
  <si>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</si>
  <si>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</si>
  <si>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</si>
  <si>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</si>
  <si>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</si>
  <si>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</si>
  <si>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</si>
  <si>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</si>
  <si>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</si>
  <si>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</si>
  <si>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</si>
  <si>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</si>
  <si>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</si>
  <si>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</si>
  <si>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</si>
  <si>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</si>
  <si>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</si>
  <si>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</si>
  <si>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</si>
  <si>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</si>
  <si>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</si>
  <si>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</si>
  <si>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</si>
  <si>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</si>
  <si>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</si>
  <si>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</si>
  <si>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</si>
  <si>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</si>
  <si>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</si>
  <si>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</si>
  <si>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</si>
  <si>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</si>
  <si>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</si>
  <si>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</si>
  <si>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</si>
  <si>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</si>
  <si>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</si>
  <si>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</si>
  <si>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</si>
  <si>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</si>
  <si>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</si>
  <si>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</si>
  <si>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</si>
  <si>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</si>
  <si>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</si>
  <si>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</si>
  <si>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</si>
  <si>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</si>
  <si>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</si>
  <si>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</si>
  <si>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</si>
  <si>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</si>
  <si>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</si>
  <si>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</si>
  <si>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</si>
  <si>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</si>
  <si>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</si>
  <si>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</si>
  <si>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</si>
  <si>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</si>
  <si>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</si>
  <si>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</si>
  <si>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</si>
  <si>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</si>
  <si>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</si>
  <si>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</si>
  <si>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</si>
  <si>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</si>
  <si>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</si>
  <si>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</si>
  <si>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</si>
  <si>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</si>
  <si>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</si>
  <si>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</si>
  <si>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</si>
  <si>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</si>
  <si>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</si>
  <si>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</si>
  <si>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</si>
  <si>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</si>
  <si>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</si>
  <si>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</si>
  <si>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</si>
  <si>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</si>
  <si>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</si>
  <si>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</si>
  <si>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</si>
  <si>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</si>
  <si>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</si>
  <si>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</si>
  <si>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</si>
  <si>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</si>
  <si>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</si>
  <si>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</si>
  <si>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</si>
  <si>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</si>
  <si>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</si>
  <si>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</si>
  <si>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</si>
  <si>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</si>
  <si>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</si>
  <si>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</si>
  <si>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</si>
  <si>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</si>
  <si>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</si>
  <si>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</si>
  <si>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</si>
  <si>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</si>
  <si>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</si>
  <si>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</si>
  <si>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</si>
  <si>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</si>
  <si>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</si>
  <si>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</si>
  <si>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</si>
  <si>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</si>
  <si>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</si>
  <si>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</si>
  <si>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</si>
  <si>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</si>
  <si>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</si>
  <si>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</si>
  <si>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</si>
  <si>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</si>
  <si>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</si>
  <si>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</si>
  <si>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</si>
  <si>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</si>
  <si>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</si>
  <si>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</si>
  <si>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</si>
  <si>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</si>
  <si>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</si>
  <si>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</si>
  <si>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</si>
  <si>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</si>
  <si>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</si>
  <si>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</si>
  <si>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</si>
  <si>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</si>
  <si>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</si>
  <si>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</si>
  <si>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</si>
  <si>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</si>
  <si>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</si>
  <si>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</si>
  <si>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</si>
  <si>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</si>
  <si>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</si>
  <si>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</si>
  <si>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</si>
  <si>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</si>
  <si>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</si>
  <si>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</si>
  <si>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</si>
  <si>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</si>
  <si>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</si>
  <si>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</si>
  <si>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</si>
  <si>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</si>
  <si>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</si>
  <si>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</si>
  <si>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</si>
  <si>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</si>
  <si>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</si>
  <si>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</si>
  <si>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</si>
  <si>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</si>
  <si>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</si>
  <si>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</si>
  <si>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</si>
  <si>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</si>
  <si>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</si>
  <si>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</si>
  <si>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</si>
  <si>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</si>
  <si>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</si>
  <si>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</si>
  <si>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</si>
  <si>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</si>
  <si>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</si>
  <si>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</si>
  <si>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</si>
  <si>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</si>
  <si>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</si>
  <si>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</si>
  <si>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</si>
  <si>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</si>
  <si>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</si>
  <si>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</si>
  <si>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</si>
  <si>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</si>
  <si>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</si>
  <si>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</si>
  <si>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</si>
  <si>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</si>
  <si>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</si>
  <si>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</si>
  <si>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</si>
  <si>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</si>
  <si>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</si>
  <si>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</si>
  <si>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</si>
  <si>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</si>
  <si>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</si>
  <si>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</si>
  <si>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</si>
  <si>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</si>
  <si>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</si>
  <si>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</si>
  <si>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</si>
  <si>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</si>
  <si>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</si>
  <si>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</si>
  <si>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</si>
  <si>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</si>
  <si>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</si>
  <si>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</si>
  <si>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</si>
  <si>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</si>
  <si>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</si>
  <si>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</si>
  <si>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</si>
  <si>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</si>
  <si>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</si>
  <si>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</si>
  <si>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</si>
  <si>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</si>
  <si>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</si>
  <si>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</si>
  <si>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</si>
  <si>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</si>
  <si>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</si>
  <si>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</si>
  <si>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</si>
  <si>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</si>
  <si>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</si>
  <si>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</si>
  <si>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</si>
  <si>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</si>
  <si>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</si>
  <si>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</si>
  <si>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</si>
  <si>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</si>
  <si>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</si>
  <si>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</si>
  <si>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</si>
  <si>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</si>
  <si>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</si>
  <si>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</si>
  <si>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</si>
  <si>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</si>
  <si>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</si>
  <si>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</si>
  <si>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</si>
  <si>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</si>
  <si>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</si>
  <si>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</si>
  <si>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</si>
  <si>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</si>
  <si>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</si>
  <si>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</si>
  <si>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</si>
  <si>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</si>
  <si>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</si>
  <si>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</si>
  <si>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</si>
  <si>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</si>
  <si>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</si>
  <si>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</si>
  <si>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</si>
  <si>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</si>
  <si>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</si>
  <si>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</si>
  <si>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</si>
  <si>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</si>
  <si>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</si>
  <si>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</si>
  <si>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</si>
  <si>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</si>
  <si>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</si>
  <si>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</si>
  <si>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</si>
  <si>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</si>
  <si>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</si>
  <si>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</si>
  <si>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</si>
  <si>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</si>
  <si>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</si>
  <si>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</si>
  <si>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</si>
  <si>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</si>
  <si>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</si>
  <si>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</si>
  <si>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</si>
  <si>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</si>
  <si>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</si>
  <si>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</si>
  <si>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</si>
  <si>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</si>
  <si>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</si>
  <si>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</si>
  <si>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</si>
  <si>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</si>
  <si>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</si>
  <si>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</si>
  <si>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</si>
  <si>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</si>
  <si>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</si>
  <si>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</si>
  <si>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</si>
  <si>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</si>
  <si>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</si>
  <si>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</si>
  <si>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</si>
  <si>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</si>
  <si>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</si>
  <si>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</si>
  <si>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</si>
  <si>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</si>
  <si>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</si>
  <si>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</si>
  <si>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</si>
  <si>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</si>
  <si>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</si>
  <si>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</si>
  <si>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</si>
  <si>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</si>
  <si>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</si>
  <si>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</si>
  <si>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</si>
  <si>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</si>
  <si>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</si>
  <si>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</si>
  <si>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</si>
  <si>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</si>
  <si>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</si>
  <si>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</si>
  <si>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</si>
  <si>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</si>
  <si>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</si>
  <si>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</si>
  <si>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</si>
  <si>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</si>
  <si>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</si>
  <si>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</si>
  <si>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</si>
  <si>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</si>
  <si>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</si>
  <si>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</si>
  <si>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</si>
  <si>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</si>
  <si>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</si>
  <si>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</si>
  <si>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</si>
  <si>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</si>
  <si>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</si>
  <si>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</si>
  <si>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</si>
  <si>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</si>
  <si>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</si>
  <si>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</si>
  <si>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</si>
  <si>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</si>
  <si>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</si>
  <si>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</si>
  <si>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</si>
  <si>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</si>
  <si>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</si>
  <si>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</si>
  <si>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</si>
  <si>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</si>
  <si>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</si>
  <si>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</si>
  <si>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</si>
  <si>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</si>
  <si>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</si>
  <si>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</si>
  <si>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</si>
  <si>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</si>
  <si>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</si>
  <si>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</si>
  <si>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</si>
  <si>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</si>
  <si>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</si>
  <si>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</si>
  <si>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</si>
  <si>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</si>
  <si>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</si>
  <si>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</si>
  <si>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</si>
  <si>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</si>
  <si>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</si>
  <si>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</si>
  <si>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</si>
  <si>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</si>
  <si>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</si>
  <si>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</si>
  <si>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</si>
  <si>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</si>
  <si>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</si>
  <si>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</si>
  <si>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</si>
  <si>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</si>
  <si>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</si>
  <si>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</si>
  <si>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</si>
  <si>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</si>
  <si>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</si>
  <si>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</si>
  <si>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</si>
  <si>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</si>
  <si>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</si>
  <si>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</si>
  <si>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</si>
  <si>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</si>
  <si>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</si>
  <si>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</si>
  <si>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</si>
  <si>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</si>
  <si>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</si>
  <si>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</si>
  <si>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</si>
  <si>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</si>
  <si>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</si>
  <si>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</si>
  <si>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</si>
  <si>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</si>
  <si>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</si>
  <si>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</si>
  <si>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</si>
  <si>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</si>
  <si>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</si>
  <si>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</si>
  <si>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</si>
  <si>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</si>
  <si>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</si>
  <si>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</si>
  <si>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</si>
  <si>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</si>
  <si>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</si>
  <si>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</si>
  <si>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</si>
  <si>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</si>
  <si>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</si>
  <si>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</si>
  <si>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</si>
  <si>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</si>
  <si>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</si>
  <si>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</si>
  <si>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</si>
  <si>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</si>
  <si>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</si>
  <si>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</si>
  <si>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</si>
  <si>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</si>
  <si>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</si>
  <si>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</si>
  <si>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</si>
  <si>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</si>
  <si>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</si>
  <si>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</si>
  <si>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</si>
  <si>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</si>
  <si>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</si>
  <si>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</si>
  <si>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</si>
  <si>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</si>
  <si>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</si>
  <si>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</si>
  <si>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</si>
  <si>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</si>
  <si>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</si>
  <si>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</si>
  <si>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</si>
  <si>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</si>
  <si>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</si>
  <si>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</si>
  <si>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</si>
  <si>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</si>
  <si>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</si>
  <si>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</si>
  <si>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</si>
  <si>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</si>
  <si>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</si>
  <si>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</si>
  <si>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</si>
  <si>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</si>
  <si>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</si>
  <si>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</si>
  <si>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</si>
  <si>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</si>
  <si>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</si>
  <si>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</si>
  <si>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</si>
  <si>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</si>
  <si>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</si>
  <si>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</si>
  <si>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</si>
  <si>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</si>
  <si>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</si>
  <si>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</si>
  <si>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</si>
  <si>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</si>
  <si>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</si>
  <si>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</si>
  <si>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</si>
  <si>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</si>
  <si>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</si>
  <si>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</si>
  <si>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</si>
  <si>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</si>
  <si>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</si>
  <si>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</si>
  <si>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</si>
  <si>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</si>
  <si>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</si>
  <si>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</si>
  <si>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</si>
  <si>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</si>
  <si>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</si>
  <si>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</si>
  <si>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</si>
  <si>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</si>
  <si>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</si>
  <si>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</si>
  <si>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</si>
  <si>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</si>
  <si>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</si>
  <si>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</si>
  <si>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</si>
  <si>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</si>
  <si>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</si>
  <si>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</si>
  <si>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</si>
  <si>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</si>
  <si>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</si>
  <si>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</si>
  <si>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</si>
  <si>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</si>
  <si>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</si>
  <si>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</si>
  <si>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</si>
  <si>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</si>
  <si>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</si>
  <si>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</si>
  <si>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</si>
  <si>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</si>
  <si>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</si>
  <si>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</si>
  <si>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</si>
  <si>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</si>
  <si>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</si>
  <si>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</si>
  <si>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</si>
  <si>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</si>
  <si>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</si>
  <si>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</si>
  <si>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</si>
  <si>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</si>
  <si>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</si>
  <si>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</si>
  <si>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</si>
  <si>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</si>
  <si>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</si>
  <si>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</si>
  <si>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</si>
  <si>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</si>
  <si>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</si>
  <si>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</si>
  <si>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</si>
  <si>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</si>
  <si>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</si>
  <si>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</si>
  <si>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</si>
  <si>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</si>
  <si>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</si>
  <si>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</si>
  <si>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</si>
  <si>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</si>
  <si>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</si>
  <si>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</si>
  <si>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</si>
  <si>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</si>
  <si>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</si>
  <si>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</si>
  <si>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</si>
  <si>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</si>
  <si>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</si>
  <si>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</si>
  <si>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</si>
  <si>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</si>
  <si>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</si>
  <si>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</si>
  <si>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</si>
  <si>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</si>
  <si>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</si>
  <si>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</si>
  <si>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</si>
  <si>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</si>
  <si>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</si>
  <si>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</si>
  <si>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</si>
  <si>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</si>
  <si>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</si>
  <si>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</si>
  <si>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</si>
  <si>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</si>
  <si>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</si>
  <si>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</si>
  <si>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</si>
  <si>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</si>
  <si>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</si>
  <si>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</si>
  <si>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</si>
  <si>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</si>
  <si>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</si>
  <si>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</si>
  <si>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</si>
  <si>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</si>
  <si>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</si>
  <si>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</si>
  <si>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</si>
  <si>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</si>
  <si>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</si>
  <si>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</si>
  <si>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</si>
  <si>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</si>
  <si>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</si>
  <si>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</si>
  <si>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</si>
  <si>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</si>
  <si>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</si>
  <si>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</si>
  <si>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</si>
  <si>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</si>
  <si>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</si>
  <si>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</si>
  <si>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</si>
  <si>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</si>
  <si>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</si>
  <si>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</si>
  <si>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</si>
  <si>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</si>
  <si>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</si>
  <si>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</si>
  <si>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</si>
  <si>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</si>
  <si>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</si>
  <si>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</si>
  <si>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</si>
  <si>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</si>
  <si>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</si>
  <si>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</si>
  <si>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</si>
  <si>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</si>
  <si>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</si>
  <si>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</si>
  <si>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</si>
  <si>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</si>
  <si>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</si>
  <si>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</si>
  <si>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</si>
  <si>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</si>
  <si>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</si>
  <si>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</si>
  <si>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</si>
  <si>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</si>
  <si>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</si>
  <si>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</si>
  <si>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</si>
  <si>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</si>
  <si>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</si>
  <si>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</si>
  <si>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</si>
  <si>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</si>
  <si>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</si>
  <si>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</si>
  <si>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</si>
  <si>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</si>
  <si>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</si>
  <si>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</si>
  <si>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</si>
  <si>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</si>
  <si>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</si>
  <si>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</si>
  <si>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</si>
  <si>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</si>
  <si>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</si>
  <si>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</si>
  <si>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</si>
  <si>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</si>
  <si>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</si>
  <si>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</si>
  <si>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</si>
  <si>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</si>
  <si>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</si>
  <si>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</si>
  <si>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</si>
  <si>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</si>
  <si>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</si>
  <si>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</si>
  <si>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</si>
  <si>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</si>
  <si>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</si>
  <si>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</si>
  <si>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</si>
  <si>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</si>
  <si>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</si>
  <si>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</si>
  <si>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</si>
  <si>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</si>
  <si>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</si>
  <si>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</si>
  <si>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</si>
  <si>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</si>
  <si>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</si>
  <si>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</si>
  <si>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</si>
  <si>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</si>
  <si>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</si>
  <si>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</si>
  <si>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</si>
  <si>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</si>
  <si>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</si>
  <si>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</si>
  <si>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</si>
  <si>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</si>
  <si>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</si>
  <si>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</si>
  <si>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</si>
  <si>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</si>
  <si>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</si>
  <si>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</si>
  <si>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</si>
  <si>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</si>
  <si>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</si>
  <si>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</si>
  <si>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</si>
  <si>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</si>
  <si>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</si>
  <si>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</si>
  <si>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</si>
  <si>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</si>
  <si>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</si>
  <si>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</si>
  <si>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</si>
  <si>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</si>
  <si>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</si>
  <si>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</si>
  <si>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</si>
  <si>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</si>
  <si>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</si>
  <si>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</si>
  <si>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</si>
  <si>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</si>
  <si>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</si>
  <si>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</si>
  <si>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</si>
  <si>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</si>
  <si>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</si>
  <si>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</si>
  <si>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</si>
  <si>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</si>
  <si>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</si>
  <si>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</si>
  <si>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</si>
  <si>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</si>
  <si>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</si>
  <si>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</si>
  <si>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</si>
  <si>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</si>
  <si>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</si>
  <si>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</si>
  <si>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</si>
  <si>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</si>
  <si>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</si>
  <si>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</si>
  <si>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</si>
  <si>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</si>
  <si>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</si>
  <si>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</si>
  <si>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</si>
  <si>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</si>
  <si>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</si>
  <si>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</si>
  <si>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</si>
  <si>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</si>
  <si>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</si>
  <si>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</si>
  <si>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</si>
  <si>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</si>
  <si>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</si>
  <si>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</si>
  <si>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</si>
  <si>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</si>
  <si>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</si>
  <si>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</si>
  <si>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</si>
  <si>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</si>
  <si>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</si>
  <si>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</si>
  <si>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</si>
  <si>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</si>
  <si>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</si>
  <si>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</si>
  <si>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</si>
  <si>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</si>
  <si>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</si>
  <si>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</si>
  <si>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</si>
  <si>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</si>
  <si>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</si>
  <si>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</si>
  <si>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</si>
  <si>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</si>
  <si>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</si>
  <si>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</si>
  <si>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</si>
  <si>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</si>
  <si>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</si>
  <si>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</si>
  <si>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</si>
  <si>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</si>
  <si>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</si>
  <si>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</si>
  <si>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</si>
  <si>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</si>
  <si>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</si>
  <si>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</si>
  <si>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</si>
  <si>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</si>
  <si>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</si>
  <si>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</si>
  <si>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</si>
  <si>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</si>
  <si>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</si>
  <si>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</si>
  <si>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</si>
  <si>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</si>
  <si>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</si>
  <si>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</si>
  <si>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</si>
  <si>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</si>
  <si>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</si>
  <si>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</si>
  <si>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</si>
  <si>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</si>
  <si>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</si>
  <si>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</si>
  <si>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</si>
  <si>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</si>
  <si>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</si>
  <si>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</si>
  <si>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</si>
  <si>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</si>
  <si>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</si>
  <si>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</si>
  <si>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</si>
  <si>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</si>
  <si>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</si>
  <si>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</si>
  <si>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</si>
  <si>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</si>
  <si>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</si>
  <si>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</si>
  <si>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</si>
  <si>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</si>
  <si>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</si>
  <si>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</si>
  <si>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</si>
  <si>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</si>
  <si>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</si>
  <si>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</si>
  <si>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</si>
  <si>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</si>
  <si>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</si>
  <si>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</si>
  <si>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</si>
  <si>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</si>
  <si>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</si>
  <si>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</si>
  <si>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</si>
  <si>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</si>
  <si>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</si>
  <si>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</si>
  <si>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</si>
  <si>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</si>
  <si>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</si>
  <si>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</si>
  <si>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</si>
  <si>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</si>
  <si>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</si>
  <si>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</si>
  <si>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</si>
  <si>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</si>
  <si>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</si>
  <si>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</si>
  <si>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</si>
  <si>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</si>
  <si>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</si>
  <si>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</si>
  <si>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</si>
  <si>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</si>
  <si>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</si>
  <si>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</si>
  <si>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</si>
  <si>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</si>
  <si>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</si>
  <si>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</si>
  <si>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</si>
  <si>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</si>
  <si>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</si>
  <si>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</si>
  <si>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</si>
  <si>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</si>
  <si>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</si>
  <si>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</si>
  <si>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</si>
  <si>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</si>
  <si>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</si>
  <si>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</si>
  <si>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</si>
  <si>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</si>
  <si>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</si>
  <si>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</si>
  <si>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</si>
  <si>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</si>
  <si>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</si>
  <si>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</si>
  <si>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</si>
  <si>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</si>
  <si>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</si>
  <si>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</si>
  <si>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</si>
  <si>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</si>
  <si>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</si>
  <si>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</si>
  <si>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</si>
  <si>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</si>
  <si>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</si>
  <si>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</si>
  <si>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</si>
  <si>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</si>
  <si>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</si>
  <si>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</si>
  <si>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</si>
  <si>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</si>
  <si>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</si>
  <si>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</si>
  <si>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</si>
  <si>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</si>
  <si>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</si>
  <si>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</si>
  <si>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</si>
  <si>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</si>
  <si>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</si>
  <si>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</si>
  <si>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</si>
  <si>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</si>
  <si>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</si>
  <si>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</si>
  <si>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</si>
  <si>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</si>
  <si>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</si>
  <si>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</si>
  <si>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</si>
  <si>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</si>
  <si>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</si>
  <si>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</si>
  <si>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</si>
  <si>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</si>
  <si>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</si>
  <si>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</si>
  <si>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</si>
  <si>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</si>
  <si>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</si>
  <si>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</si>
  <si>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</si>
  <si>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</si>
  <si>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</si>
  <si>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</si>
  <si>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</si>
  <si>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</si>
  <si>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</si>
  <si>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</si>
  <si>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</si>
  <si>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</si>
  <si>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</si>
  <si>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</si>
  <si>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</si>
  <si>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</si>
  <si>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</si>
  <si>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</si>
  <si>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</si>
  <si>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</si>
  <si>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</si>
  <si>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</si>
  <si>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</si>
  <si>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</si>
  <si>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</si>
  <si>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</si>
  <si>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</si>
  <si>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</si>
  <si>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</si>
  <si>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</si>
  <si>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</si>
  <si>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</si>
  <si>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</si>
  <si>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</si>
  <si>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</si>
  <si>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</si>
  <si>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</si>
  <si>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</si>
  <si>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</si>
  <si>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</si>
  <si>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</si>
  <si>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</si>
  <si>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</si>
  <si>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</si>
  <si>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</si>
  <si>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</si>
  <si>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</si>
  <si>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</si>
  <si>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</si>
  <si>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</si>
  <si>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</si>
  <si>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</si>
  <si>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</si>
  <si>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</si>
  <si>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</si>
  <si>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</si>
  <si>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</si>
  <si>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</si>
  <si>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</si>
  <si>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</si>
  <si>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</si>
  <si>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</si>
  <si>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</si>
  <si>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</si>
  <si>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</si>
  <si>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</si>
  <si>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</si>
  <si>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</si>
  <si>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</si>
  <si>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</si>
  <si>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</si>
  <si>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</si>
  <si>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</si>
  <si>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</si>
  <si>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</si>
  <si>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</si>
  <si>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</si>
  <si>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</si>
  <si>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</si>
  <si>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</si>
  <si>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</si>
  <si>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</si>
  <si>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</si>
  <si>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</si>
  <si>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</si>
  <si>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</si>
  <si>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</si>
  <si>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</si>
  <si>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</si>
  <si>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</si>
  <si>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</si>
  <si>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</si>
  <si>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</si>
  <si>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</si>
  <si>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</si>
  <si>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</si>
  <si>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</si>
  <si>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</si>
  <si>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</si>
  <si>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</si>
  <si>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</si>
  <si>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</si>
  <si>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</si>
  <si>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</si>
  <si>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</si>
  <si>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</si>
  <si>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</si>
  <si>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</si>
  <si>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</si>
  <si>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</si>
  <si>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</si>
  <si>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</si>
  <si>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</si>
  <si>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</si>
  <si>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</si>
  <si>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</si>
  <si>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</si>
  <si>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</si>
  <si>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</si>
  <si>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</si>
  <si>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</si>
  <si>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</si>
  <si>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</si>
  <si>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</si>
  <si>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</si>
  <si>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</si>
  <si>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</si>
  <si>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</si>
  <si>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</si>
  <si>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</si>
  <si>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</si>
  <si>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</si>
  <si>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</si>
  <si>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</si>
  <si>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</si>
  <si>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</si>
  <si>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</si>
  <si>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</si>
  <si>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</si>
  <si>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</si>
  <si>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</si>
  <si>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</si>
  <si>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</si>
  <si>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</si>
  <si>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</si>
  <si>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</si>
  <si>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</si>
  <si>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</si>
  <si>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</si>
  <si>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</si>
  <si>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</si>
  <si>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</si>
  <si>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</si>
  <si>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</si>
  <si>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</si>
  <si>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</si>
  <si>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</si>
  <si>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</si>
  <si>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</si>
  <si>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</si>
  <si>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</si>
  <si>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</si>
  <si>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</si>
  <si>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</si>
  <si>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</si>
  <si>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</si>
  <si>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</si>
  <si>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</si>
  <si>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</si>
  <si>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</si>
  <si>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</si>
  <si>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</si>
  <si>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</si>
  <si>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</si>
  <si>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</si>
  <si>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</si>
  <si>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</si>
  <si>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</si>
  <si>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</si>
  <si>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</si>
  <si>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</si>
  <si>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</si>
  <si>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</si>
  <si>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</si>
  <si>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</si>
  <si>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</si>
  <si>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</si>
  <si>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</si>
  <si>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</si>
  <si>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</si>
  <si>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</si>
  <si>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</si>
  <si>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</si>
  <si>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</si>
  <si>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</si>
  <si>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</si>
  <si>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</si>
  <si>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</si>
  <si>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</si>
  <si>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</si>
  <si>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</si>
  <si>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</si>
  <si>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</si>
  <si>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</si>
  <si>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</si>
  <si>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</si>
  <si>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</si>
  <si>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</si>
  <si>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</si>
  <si>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</si>
  <si>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</si>
  <si>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</si>
  <si>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</si>
  <si>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</si>
  <si>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</si>
  <si>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</si>
  <si>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</si>
  <si>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</si>
  <si>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</si>
  <si>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</si>
  <si>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</si>
  <si>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</si>
  <si>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</si>
  <si>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</si>
  <si>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</si>
  <si>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</si>
  <si>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</si>
  <si>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</si>
  <si>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</si>
  <si>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</si>
  <si>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</si>
  <si>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</si>
  <si>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</si>
  <si>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</si>
  <si>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</si>
  <si>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</si>
  <si>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</si>
  <si>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</si>
  <si>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</si>
  <si>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</si>
  <si>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</si>
  <si>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</si>
  <si>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</si>
  <si>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</si>
  <si>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</si>
  <si>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</si>
  <si>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</si>
  <si>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</si>
  <si>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</si>
  <si>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</si>
  <si>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</si>
  <si>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</si>
  <si>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</si>
  <si>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</si>
  <si>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</si>
  <si>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</si>
  <si>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</si>
  <si>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</si>
  <si>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</si>
  <si>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</si>
  <si>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</si>
  <si>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</si>
  <si>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</si>
  <si>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</si>
  <si>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</si>
  <si>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</si>
  <si>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</si>
  <si>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</si>
  <si>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</si>
  <si>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</si>
  <si>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</si>
  <si>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</si>
  <si>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</si>
  <si>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</si>
  <si>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</si>
  <si>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</si>
  <si>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</si>
  <si>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</si>
  <si>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</si>
  <si>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</si>
  <si>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</si>
  <si>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</si>
  <si>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</si>
  <si>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</si>
  <si>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</si>
  <si>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</si>
  <si>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</si>
  <si>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</si>
  <si>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</si>
  <si>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</si>
  <si>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</si>
  <si>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</si>
  <si>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</si>
  <si>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</si>
  <si>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</si>
  <si>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</si>
  <si>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</si>
  <si>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</si>
  <si>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</si>
  <si>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</si>
  <si>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</si>
  <si>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</si>
  <si>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</si>
  <si>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</si>
  <si>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</si>
  <si>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</si>
  <si>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</si>
  <si>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</si>
  <si>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</si>
  <si>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</si>
  <si>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</si>
  <si>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</si>
  <si>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</si>
  <si>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</si>
  <si>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</si>
  <si>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</si>
  <si>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</si>
  <si>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</si>
  <si>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</si>
  <si>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</si>
  <si>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</si>
  <si>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</si>
  <si>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</si>
  <si>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</si>
  <si>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</si>
  <si>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</si>
  <si>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</si>
  <si>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</si>
  <si>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</si>
  <si>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</si>
  <si>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</si>
  <si>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</si>
  <si>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</si>
  <si>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</si>
  <si>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</si>
  <si>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</si>
  <si>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</si>
  <si>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</si>
  <si>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</si>
  <si>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</si>
  <si>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</si>
  <si>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</si>
  <si>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</si>
  <si>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</si>
  <si>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</si>
  <si>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</si>
  <si>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</si>
  <si>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</si>
  <si>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</si>
  <si>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</si>
  <si>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</si>
  <si>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</si>
  <si>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</si>
  <si>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</si>
  <si>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</si>
  <si>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</si>
  <si>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</si>
  <si>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</si>
  <si>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</si>
  <si>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</si>
  <si>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</si>
  <si>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</si>
  <si>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</si>
  <si>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</si>
  <si>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</si>
  <si>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</si>
  <si>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</si>
  <si>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</si>
  <si>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</si>
  <si>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</si>
  <si>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</si>
  <si>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</si>
  <si>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</si>
  <si>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</si>
  <si>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</si>
  <si>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</si>
  <si>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</si>
  <si>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</si>
  <si>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</si>
  <si>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</si>
  <si>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</si>
  <si>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</si>
  <si>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</si>
  <si>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</si>
  <si>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</si>
  <si>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</si>
  <si>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</si>
  <si>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</si>
  <si>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</si>
  <si>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</si>
  <si>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</si>
  <si>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</si>
  <si>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</si>
  <si>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</si>
  <si>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</si>
  <si>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</si>
  <si>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</si>
  <si>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</si>
  <si>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</si>
  <si>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</si>
  <si>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</si>
  <si>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</si>
  <si>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</si>
  <si>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</si>
  <si>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</si>
  <si>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</si>
  <si>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</si>
  <si>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</si>
  <si>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</si>
  <si>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</si>
  <si>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</si>
  <si>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</si>
  <si>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</si>
  <si>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</si>
  <si>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</si>
  <si>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</si>
  <si>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</si>
  <si>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</si>
  <si>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</si>
  <si>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</si>
  <si>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</si>
  <si>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</si>
  <si>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</si>
  <si>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</si>
  <si>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</si>
  <si>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</si>
  <si>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</si>
  <si>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</si>
  <si>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</si>
  <si>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</si>
  <si>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</si>
  <si>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</si>
  <si>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</si>
  <si>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</si>
  <si>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</si>
  <si>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</si>
  <si>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</si>
  <si>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</si>
  <si>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</si>
  <si>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</si>
  <si>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</si>
  <si>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</si>
  <si>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</si>
  <si>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</si>
  <si>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</si>
  <si>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</si>
  <si>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</si>
  <si>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</si>
  <si>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</si>
  <si>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</si>
  <si>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</si>
  <si>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</si>
  <si>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</si>
  <si>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</si>
  <si>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</si>
  <si>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</si>
  <si>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</si>
  <si>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</si>
  <si>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</si>
  <si>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</si>
  <si>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</si>
  <si>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</si>
  <si>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</si>
  <si>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</si>
  <si>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</si>
  <si>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</si>
  <si>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</si>
  <si>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</si>
  <si>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</si>
  <si>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</si>
  <si>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</si>
  <si>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</si>
  <si>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</si>
  <si>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</si>
  <si>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</si>
  <si>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</si>
  <si>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</si>
  <si>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</si>
  <si>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</si>
  <si>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</si>
  <si>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</si>
  <si>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</si>
  <si>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</si>
  <si>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</si>
  <si>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</si>
  <si>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</si>
  <si>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</si>
  <si>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</si>
  <si>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</si>
  <si>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</si>
  <si>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</si>
  <si>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</si>
  <si>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</si>
  <si>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</si>
  <si>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</si>
  <si>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</si>
  <si>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</si>
  <si>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</si>
  <si>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</si>
  <si>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</si>
  <si>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</si>
  <si>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</si>
  <si>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</si>
  <si>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</si>
  <si>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</si>
  <si>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</si>
  <si>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</si>
  <si>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</si>
  <si>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</si>
  <si>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</si>
  <si>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</si>
  <si>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</si>
  <si>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</si>
  <si>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</si>
  <si>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</si>
  <si>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</si>
  <si>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</si>
  <si>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</si>
  <si>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</si>
  <si>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</si>
  <si>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</si>
  <si>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</si>
  <si>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</si>
  <si>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</si>
  <si>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</si>
  <si>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</si>
  <si>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</si>
  <si>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</si>
  <si>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</si>
  <si>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</si>
  <si>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</si>
  <si>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</si>
  <si>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</si>
  <si>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</si>
  <si>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</si>
  <si>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</si>
  <si>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</si>
  <si>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</si>
  <si>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</si>
  <si>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</si>
  <si>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</si>
  <si>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</si>
  <si>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</si>
  <si>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</si>
  <si>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</si>
  <si>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</si>
  <si>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</si>
  <si>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</si>
  <si>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</si>
  <si>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</si>
  <si>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</si>
  <si>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</si>
  <si>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</si>
  <si>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</si>
  <si>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</si>
  <si>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</si>
  <si>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</si>
  <si>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</si>
  <si>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</si>
  <si>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</si>
  <si>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</si>
  <si>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</si>
  <si>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</si>
  <si>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</si>
  <si>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</si>
  <si>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</si>
  <si>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</si>
  <si>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</si>
  <si>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</si>
  <si>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</si>
  <si>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</si>
  <si>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</si>
  <si>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</si>
  <si>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</si>
  <si>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</si>
  <si>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</si>
  <si>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</si>
  <si>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</si>
  <si>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</si>
  <si>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</si>
  <si>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</si>
  <si>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</si>
  <si>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</si>
  <si>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</si>
  <si>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</si>
  <si>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</si>
  <si>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</si>
  <si>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</si>
  <si>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</si>
  <si>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</si>
  <si>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</si>
  <si>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</si>
  <si>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</si>
  <si>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</si>
  <si>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</si>
  <si>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</si>
  <si>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</si>
  <si>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</si>
  <si>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</si>
  <si>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</si>
  <si>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</si>
  <si>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</si>
  <si>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</si>
  <si>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</si>
  <si>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</si>
  <si>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</si>
  <si>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</si>
  <si>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</si>
  <si>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</si>
  <si>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</si>
  <si>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</si>
  <si>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</si>
  <si>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</si>
  <si>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</si>
  <si>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</si>
  <si>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</si>
  <si>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</si>
  <si>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</si>
  <si>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</si>
  <si>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</si>
  <si>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</si>
  <si>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</si>
  <si>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</si>
  <si>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</si>
  <si>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</si>
  <si>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</si>
  <si>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</si>
  <si>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</si>
  <si>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</si>
  <si>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</si>
  <si>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</si>
  <si>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</si>
  <si>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</si>
  <si>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</si>
  <si>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</si>
  <si>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</si>
  <si>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</si>
  <si>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</si>
  <si>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</si>
  <si>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</si>
  <si>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</si>
  <si>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</si>
  <si>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</si>
  <si>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</si>
  <si>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</si>
  <si>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</si>
  <si>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</si>
  <si>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</si>
  <si>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</si>
  <si>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</si>
  <si>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</si>
  <si>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</si>
  <si>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</si>
  <si>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</si>
  <si>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</si>
  <si>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</si>
  <si>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</si>
  <si>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</si>
  <si>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</si>
  <si>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</si>
  <si>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</si>
  <si>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</si>
  <si>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</si>
  <si>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</si>
  <si>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</si>
  <si>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</si>
  <si>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</si>
  <si>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</si>
  <si>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</si>
  <si>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</si>
  <si>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</si>
  <si>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</si>
  <si>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</si>
  <si>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</si>
  <si>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</si>
  <si>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</si>
  <si>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</si>
  <si>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</si>
  <si>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</si>
  <si>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</si>
  <si>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</si>
  <si>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</si>
  <si>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</si>
  <si>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</si>
  <si>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</si>
  <si>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</si>
  <si>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</si>
  <si>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</si>
  <si>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</si>
  <si>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</si>
  <si>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</si>
  <si>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</si>
  <si>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</si>
  <si>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</si>
  <si>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</si>
  <si>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</si>
  <si>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</si>
  <si>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</si>
  <si>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</si>
  <si>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</si>
  <si>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</si>
  <si>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</si>
  <si>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</si>
  <si>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</si>
  <si>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</si>
  <si>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</si>
  <si>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</si>
  <si>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</si>
  <si>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</si>
  <si>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</si>
  <si>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</si>
  <si>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</si>
  <si>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</si>
  <si>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</si>
  <si>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</si>
  <si>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</si>
  <si>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</si>
  <si>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</si>
  <si>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</si>
  <si>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</si>
  <si>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</si>
  <si>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</si>
  <si>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</si>
  <si>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</si>
  <si>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</si>
  <si>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</si>
  <si>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</si>
  <si>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</si>
  <si>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</si>
  <si>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</si>
  <si>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</si>
  <si>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</si>
  <si>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</si>
  <si>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</si>
  <si>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</si>
  <si>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</si>
  <si>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</si>
  <si>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</si>
  <si>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</si>
  <si>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</si>
  <si>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</si>
  <si>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</si>
  <si>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</si>
  <si>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</si>
  <si>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</si>
  <si>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</si>
  <si>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</si>
  <si>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</si>
  <si>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</si>
  <si>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</si>
  <si>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</si>
  <si>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</si>
  <si>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</si>
  <si>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</si>
  <si>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</si>
  <si>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</si>
  <si>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</si>
  <si>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</si>
  <si>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</si>
  <si>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</si>
  <si>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</si>
  <si>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</si>
  <si>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</si>
  <si>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</si>
  <si>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</si>
  <si>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</si>
  <si>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</si>
  <si>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</si>
  <si>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</si>
  <si>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</si>
  <si>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</si>
  <si>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</si>
  <si>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</si>
  <si>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</si>
  <si>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</si>
  <si>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</si>
  <si>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</si>
  <si>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</si>
  <si>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</si>
  <si>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</si>
  <si>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</si>
  <si>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</si>
  <si>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</si>
  <si>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</si>
  <si>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</si>
  <si>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</si>
  <si>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</si>
  <si>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</si>
  <si>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</si>
  <si>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</si>
  <si>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</si>
  <si>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</si>
  <si>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</si>
  <si>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</si>
  <si>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</si>
  <si>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</si>
  <si>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</si>
  <si>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</si>
  <si>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</si>
  <si>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</si>
  <si>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</si>
  <si>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</si>
  <si>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</si>
  <si>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</si>
  <si>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</si>
  <si>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</si>
  <si>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</si>
  <si>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</si>
  <si>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</si>
  <si>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</si>
  <si>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</si>
  <si>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</si>
  <si>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</si>
  <si>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</si>
  <si>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</si>
  <si>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</si>
  <si>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</si>
  <si>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</si>
  <si>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</si>
  <si>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</si>
  <si>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</si>
  <si>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</si>
  <si>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</si>
  <si>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</si>
  <si>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</si>
  <si>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</si>
  <si>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</si>
  <si>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</si>
  <si>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</si>
  <si>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</si>
  <si>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</si>
  <si>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</si>
  <si>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</si>
  <si>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</si>
  <si>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</si>
  <si>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</si>
  <si>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</si>
  <si>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</si>
  <si>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</si>
  <si>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</si>
  <si>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</si>
  <si>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</si>
  <si>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</si>
  <si>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</si>
  <si>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</si>
  <si>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</si>
  <si>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</si>
  <si>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</si>
  <si>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</si>
  <si>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</si>
  <si>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</si>
  <si>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</si>
  <si>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</si>
  <si>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</si>
  <si>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</si>
  <si>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</si>
  <si>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</si>
  <si>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</si>
  <si>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</si>
  <si>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</si>
  <si>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</si>
  <si>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</si>
  <si>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</si>
  <si>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</si>
  <si>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</si>
  <si>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</si>
  <si>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</si>
  <si>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</si>
  <si>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</si>
  <si>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</si>
  <si>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</si>
  <si>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</si>
  <si>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</si>
  <si>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</si>
  <si>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</si>
  <si>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</si>
  <si>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</si>
  <si>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</si>
  <si>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</si>
  <si>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</si>
  <si>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</si>
  <si>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</si>
  <si>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</si>
  <si>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</si>
  <si>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</si>
  <si>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</si>
  <si>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</si>
  <si>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</si>
  <si>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</si>
  <si>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</si>
  <si>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</si>
  <si>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</si>
  <si>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</si>
  <si>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</si>
  <si>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</si>
  <si>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</si>
  <si>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</si>
  <si>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</si>
  <si>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</si>
  <si>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</si>
  <si>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</si>
  <si>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</si>
  <si>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</si>
  <si>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</si>
  <si>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</si>
  <si>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</si>
  <si>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</si>
  <si>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</si>
  <si>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</si>
  <si>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</si>
  <si>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</si>
  <si>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</si>
  <si>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</si>
  <si>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</si>
  <si>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</si>
  <si>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</si>
  <si>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</si>
  <si>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</si>
  <si>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</si>
  <si>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</si>
  <si>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</si>
  <si>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</si>
  <si>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</si>
  <si>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</si>
  <si>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</si>
  <si>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</si>
  <si>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</si>
  <si>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</si>
  <si>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</si>
  <si>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</si>
  <si>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</si>
  <si>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</si>
  <si>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</si>
  <si>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</si>
  <si>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</si>
  <si>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</si>
  <si>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</si>
  <si>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</si>
  <si>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</si>
  <si>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</si>
  <si>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</si>
  <si>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</si>
  <si>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</si>
  <si>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</si>
  <si>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</si>
  <si>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</si>
  <si>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</si>
  <si>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</si>
  <si>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</si>
  <si>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</si>
  <si>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</si>
  <si>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</si>
  <si>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</si>
  <si>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</si>
  <si>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</si>
  <si>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</si>
  <si>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</si>
  <si>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</si>
  <si>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</si>
  <si>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</si>
  <si>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</si>
  <si>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</si>
  <si>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</si>
  <si>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</si>
  <si>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</si>
  <si>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</si>
  <si>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</si>
  <si>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</si>
  <si>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</si>
  <si>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</si>
  <si>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</si>
  <si>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</si>
  <si>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</si>
  <si>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</si>
  <si>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</si>
  <si>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</si>
  <si>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</si>
  <si>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</si>
  <si>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</si>
  <si>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</si>
  <si>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</si>
  <si>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</si>
  <si>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</si>
  <si>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</si>
  <si>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</si>
  <si>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</si>
  <si>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</si>
  <si>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</si>
  <si>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</si>
  <si>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</si>
  <si>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</si>
  <si>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</si>
  <si>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</si>
  <si>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</si>
  <si>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</si>
  <si>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</si>
  <si>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</si>
  <si>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</si>
  <si>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</si>
  <si>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</si>
  <si>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</si>
  <si>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</si>
  <si>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</si>
  <si>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</si>
  <si>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</si>
  <si>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</si>
  <si>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</si>
  <si>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</si>
  <si>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</si>
  <si>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</si>
  <si>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</si>
  <si>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</si>
  <si>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</si>
  <si>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</si>
  <si>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</si>
  <si>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</si>
  <si>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</si>
  <si>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</si>
  <si>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</si>
  <si>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</si>
  <si>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</si>
  <si>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</si>
  <si>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</si>
  <si>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</si>
  <si>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</si>
  <si>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</si>
  <si>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</si>
  <si>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</si>
  <si>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</si>
  <si>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</si>
  <si>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</si>
  <si>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</si>
  <si>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</si>
  <si>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</si>
  <si>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</si>
  <si>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</si>
  <si>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</si>
  <si>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</si>
  <si>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</si>
  <si>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</si>
  <si>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</si>
  <si>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</si>
  <si>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</si>
  <si>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</si>
  <si>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</si>
  <si>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</si>
  <si>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</si>
  <si>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</si>
  <si>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</si>
  <si>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</si>
  <si>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</si>
  <si>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</si>
  <si>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</si>
  <si>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</si>
  <si>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</si>
  <si>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</si>
  <si>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</si>
  <si>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</si>
  <si>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</si>
  <si>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</si>
  <si>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</si>
  <si>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</si>
  <si>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</si>
  <si>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</si>
  <si>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</si>
  <si>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</si>
  <si>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</si>
  <si>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</si>
  <si>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</si>
  <si>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</si>
  <si>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</si>
  <si>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</si>
  <si>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</si>
  <si>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</si>
  <si>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</si>
  <si>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</si>
  <si>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</si>
  <si>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</si>
  <si>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</si>
  <si>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</si>
  <si>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</si>
  <si>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</si>
  <si>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</si>
  <si>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</si>
  <si>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</si>
  <si>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</si>
  <si>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</si>
  <si>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</si>
  <si>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</si>
  <si>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</si>
  <si>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</si>
  <si>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</si>
  <si>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</si>
  <si>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</si>
  <si>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</si>
  <si>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</si>
  <si>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</si>
  <si>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</si>
  <si>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</si>
  <si>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</si>
  <si>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</si>
  <si>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</si>
  <si>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</si>
  <si>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</si>
  <si>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</si>
  <si>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</si>
  <si>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</si>
  <si>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</si>
  <si>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</si>
  <si>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</si>
  <si>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</si>
  <si>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</si>
  <si>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</si>
  <si>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</si>
  <si>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</si>
  <si>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</si>
  <si>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</si>
  <si>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</si>
  <si>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</si>
  <si>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</si>
  <si>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</si>
  <si>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</si>
  <si>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</si>
  <si>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</si>
  <si>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</si>
  <si>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</si>
  <si>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</si>
  <si>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</si>
  <si>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</si>
  <si>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</si>
  <si>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</si>
  <si>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</si>
  <si>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</si>
  <si>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</si>
  <si>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</si>
  <si>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</si>
  <si>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</si>
  <si>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</si>
  <si>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</si>
  <si>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</si>
  <si>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</si>
  <si>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</si>
  <si>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</si>
  <si>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</si>
  <si>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</si>
  <si>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</si>
  <si>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</si>
  <si>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</si>
  <si>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</si>
  <si>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</si>
  <si>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</si>
  <si>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</si>
  <si>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</si>
  <si>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</si>
  <si>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</si>
  <si>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</si>
  <si>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</si>
  <si>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</si>
  <si>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</si>
  <si>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</si>
  <si>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</si>
  <si>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</si>
  <si>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</si>
  <si>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</si>
  <si>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</si>
  <si>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</si>
  <si>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</si>
  <si>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</si>
  <si>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</si>
  <si>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</si>
  <si>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</si>
  <si>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</si>
  <si>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</si>
  <si>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</si>
  <si>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</si>
  <si>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</si>
  <si>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</si>
  <si>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</si>
  <si>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</si>
  <si>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</si>
  <si>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</si>
  <si>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</si>
  <si>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</si>
  <si>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</si>
  <si>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</si>
  <si>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</si>
  <si>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</si>
  <si>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</si>
  <si>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</si>
  <si>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</si>
  <si>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</si>
  <si>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</si>
  <si>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</si>
  <si>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</si>
  <si>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</si>
  <si>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</si>
  <si>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</si>
  <si>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</si>
  <si>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</si>
  <si>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</si>
  <si>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</si>
  <si>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</si>
  <si>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</si>
  <si>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</si>
  <si>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</si>
  <si>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</si>
  <si>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</si>
  <si>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</si>
  <si>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</si>
  <si>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</si>
  <si>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</si>
  <si>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</si>
  <si>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</si>
  <si>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</si>
  <si>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</si>
  <si>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</si>
  <si>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</si>
  <si>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</si>
  <si>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</si>
  <si>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</si>
  <si>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</si>
  <si>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</si>
  <si>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</si>
  <si>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</si>
  <si>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</si>
  <si>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</si>
  <si>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</si>
  <si>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</si>
  <si>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</si>
  <si>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</si>
  <si>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</si>
  <si>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</si>
  <si>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</si>
  <si>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</si>
  <si>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</si>
  <si>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</si>
  <si>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</si>
  <si>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</si>
  <si>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</si>
  <si>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</si>
  <si>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</si>
  <si>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</si>
  <si>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</si>
  <si>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</si>
  <si>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</si>
  <si>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</si>
  <si>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</si>
  <si>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</si>
  <si>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</si>
  <si>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</si>
  <si>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</si>
  <si>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</si>
  <si>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</si>
  <si>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</si>
  <si>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</si>
  <si>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</si>
  <si>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</si>
  <si>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</si>
  <si>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</si>
  <si>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</si>
  <si>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</si>
  <si>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</si>
  <si>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</si>
  <si>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</si>
  <si>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</si>
  <si>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</si>
  <si>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</si>
  <si>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</si>
  <si>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</si>
  <si>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</si>
  <si>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</si>
  <si>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</si>
  <si>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</si>
  <si>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</si>
  <si>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</si>
  <si>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</si>
  <si>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</si>
  <si>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</si>
  <si>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</si>
  <si>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</si>
  <si>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</si>
  <si>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</si>
  <si>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</si>
  <si>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</si>
  <si>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</si>
  <si>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</si>
  <si>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</si>
  <si>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</si>
  <si>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</si>
  <si>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</si>
  <si>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</si>
  <si>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</si>
  <si>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</si>
  <si>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</si>
  <si>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</si>
  <si>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</si>
  <si>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</si>
  <si>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</si>
  <si>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</si>
  <si>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</si>
  <si>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</si>
  <si>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</si>
  <si>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</si>
  <si>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</si>
  <si>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</si>
  <si>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</si>
  <si>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</si>
  <si>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</si>
  <si>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</si>
  <si>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</si>
  <si>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</si>
  <si>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</si>
  <si>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</si>
  <si>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</si>
  <si>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</si>
  <si>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</si>
  <si>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</si>
  <si>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</si>
  <si>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</si>
  <si>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</si>
  <si>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</si>
  <si>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</si>
  <si>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</si>
  <si>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</si>
  <si>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</si>
  <si>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</si>
  <si>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</si>
  <si>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</si>
  <si>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</si>
  <si>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</si>
  <si>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</si>
  <si>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</si>
  <si>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</si>
  <si>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</si>
  <si>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</si>
  <si>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</si>
  <si>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</si>
  <si>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</si>
  <si>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</si>
  <si>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</si>
  <si>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</si>
  <si>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</si>
  <si>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</si>
  <si>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</si>
  <si>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</si>
  <si>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</si>
  <si>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</si>
  <si>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</si>
  <si>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</si>
  <si>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</si>
  <si>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</si>
  <si>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</si>
  <si>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</si>
  <si>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</si>
  <si>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</si>
  <si>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</si>
  <si>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</si>
  <si>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</si>
  <si>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</si>
  <si>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</si>
  <si>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</si>
  <si>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</si>
  <si>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</si>
  <si>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</si>
  <si>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</si>
  <si>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</si>
  <si>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</si>
  <si>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</si>
  <si>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</si>
  <si>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</si>
  <si>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</si>
  <si>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</si>
  <si>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</si>
  <si>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</si>
  <si>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</si>
  <si>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</si>
  <si>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</si>
  <si>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</si>
  <si>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</si>
  <si>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</si>
  <si>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</si>
  <si>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</si>
  <si>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</si>
  <si>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</si>
  <si>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</si>
  <si>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</si>
  <si>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</si>
  <si>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</si>
  <si>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</si>
  <si>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</si>
  <si>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</si>
  <si>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</si>
  <si>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</si>
  <si>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</si>
  <si>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</si>
  <si>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</si>
  <si>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</si>
  <si>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</si>
  <si>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</si>
  <si>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</si>
  <si>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</si>
  <si>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</si>
  <si>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</si>
  <si>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</si>
  <si>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</si>
  <si>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</si>
  <si>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</si>
  <si>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</si>
  <si>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</si>
  <si>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</si>
  <si>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</si>
  <si>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</si>
  <si>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</si>
  <si>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</si>
  <si>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</si>
  <si>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</si>
  <si>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</si>
  <si>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</si>
  <si>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</si>
  <si>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</si>
  <si>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</si>
  <si>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</si>
  <si>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</si>
  <si>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</si>
  <si>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</si>
  <si>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</si>
  <si>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</si>
  <si>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</si>
  <si>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</si>
  <si>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</si>
  <si>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</si>
  <si>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</si>
  <si>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</si>
  <si>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</si>
  <si>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</si>
  <si>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</si>
  <si>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</si>
  <si>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</si>
  <si>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</si>
  <si>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</si>
  <si>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</si>
  <si>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</si>
  <si>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</si>
  <si>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</si>
  <si>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</si>
  <si>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</si>
  <si>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</si>
  <si>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</si>
  <si>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</si>
  <si>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</si>
  <si>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</si>
  <si>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</si>
  <si>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</si>
  <si>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</si>
  <si>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</si>
  <si>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</si>
  <si>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</si>
  <si>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</si>
  <si>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</si>
  <si>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</si>
  <si>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</si>
  <si>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</si>
  <si>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</si>
  <si>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</si>
  <si>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</si>
  <si>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</si>
  <si>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</si>
  <si>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</si>
  <si>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</si>
  <si>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</si>
  <si>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</si>
  <si>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</si>
  <si>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</si>
  <si>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</si>
  <si>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</si>
  <si>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</si>
  <si>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</si>
  <si>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</si>
  <si>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</si>
  <si>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</si>
  <si>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</si>
  <si>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</si>
  <si>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</si>
  <si>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</si>
  <si>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</si>
  <si>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</si>
  <si>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</si>
  <si>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</si>
  <si>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</si>
  <si>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</si>
  <si>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</si>
  <si>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</si>
  <si>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</si>
  <si>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</si>
  <si>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</si>
  <si>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</si>
  <si>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</si>
  <si>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</si>
  <si>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</si>
  <si>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</si>
  <si>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</si>
  <si>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</si>
  <si>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</si>
  <si>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</si>
  <si>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</si>
  <si>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</si>
  <si>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</si>
  <si>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</si>
  <si>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</si>
  <si>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</si>
  <si>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</si>
  <si>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</si>
  <si>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</si>
  <si>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</si>
  <si>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</si>
  <si>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</si>
  <si>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</si>
  <si>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</si>
  <si>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</si>
  <si>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</si>
  <si>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</si>
  <si>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</si>
  <si>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</si>
  <si>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</si>
  <si>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</si>
  <si>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</si>
  <si>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</si>
  <si>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</si>
  <si>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</si>
  <si>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</si>
  <si>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</si>
  <si>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</si>
  <si>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</si>
  <si>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</si>
  <si>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</si>
  <si>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</si>
  <si>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</si>
  <si>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</si>
  <si>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</si>
  <si>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</si>
  <si>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</si>
  <si>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</si>
  <si>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</si>
  <si>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</si>
  <si>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</si>
  <si>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</si>
  <si>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</si>
  <si>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</si>
  <si>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</si>
  <si>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</si>
  <si>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</si>
  <si>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</si>
  <si>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</si>
  <si>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</si>
  <si>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</si>
  <si>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</si>
  <si>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</si>
  <si>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</si>
  <si>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</si>
  <si>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</si>
  <si>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</si>
  <si>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</si>
  <si>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</si>
  <si>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</si>
  <si>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</si>
  <si>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</si>
  <si>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</si>
  <si>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</si>
  <si>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</si>
  <si>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</si>
  <si>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</si>
  <si>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</si>
  <si>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</si>
  <si>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</si>
  <si>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</si>
  <si>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</si>
  <si>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</si>
  <si>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</si>
  <si>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</si>
  <si>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</si>
  <si>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</si>
  <si>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</si>
  <si>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</si>
  <si>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</si>
  <si>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</si>
  <si>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</si>
  <si>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</si>
  <si>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</si>
  <si>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</si>
  <si>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</si>
  <si>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</si>
  <si>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</si>
  <si>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</si>
  <si>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</si>
  <si>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</si>
  <si>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</si>
  <si>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</si>
  <si>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</si>
  <si>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</si>
  <si>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</si>
  <si>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</si>
  <si>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</si>
  <si>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</si>
  <si>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</si>
  <si>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</si>
  <si>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</si>
  <si>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</si>
  <si>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</si>
  <si>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</si>
  <si>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</si>
  <si>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</si>
  <si>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</si>
  <si>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</si>
  <si>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</si>
  <si>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</si>
  <si>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</si>
  <si>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</si>
  <si>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</si>
  <si>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</si>
  <si>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</si>
  <si>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</si>
  <si>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</si>
  <si>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</si>
  <si>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</si>
  <si>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</si>
  <si>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</si>
  <si>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</si>
  <si>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</si>
  <si>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</si>
  <si>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</si>
  <si>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</si>
  <si>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</si>
  <si>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</si>
  <si>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</si>
  <si>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</si>
  <si>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</si>
  <si>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</si>
  <si>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</si>
  <si>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</si>
  <si>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</si>
  <si>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</si>
  <si>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</si>
  <si>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</si>
  <si>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</si>
  <si>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</si>
  <si>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</si>
  <si>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</si>
  <si>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</si>
  <si>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</si>
  <si>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</si>
  <si>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</si>
  <si>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</si>
  <si>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</si>
  <si>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</si>
  <si>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</si>
  <si>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</si>
  <si>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</si>
  <si>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</si>
  <si>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</si>
  <si>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</si>
  <si>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</si>
  <si>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</si>
  <si>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</si>
  <si>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</si>
  <si>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</si>
  <si>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</si>
  <si>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</si>
  <si>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</si>
  <si>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</si>
  <si>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</si>
  <si>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</si>
  <si>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</si>
  <si>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</si>
  <si>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</si>
  <si>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</si>
  <si>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</si>
  <si>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</si>
  <si>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</si>
  <si>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</si>
  <si>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</si>
  <si>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</si>
  <si>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</si>
  <si>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</si>
  <si>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</si>
  <si>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</si>
  <si>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</si>
  <si>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</si>
  <si>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</si>
  <si>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</si>
  <si>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</si>
  <si>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</si>
  <si>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</si>
  <si>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</si>
  <si>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</si>
  <si>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</si>
  <si>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</si>
  <si>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</si>
  <si>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</si>
  <si>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</si>
  <si>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</si>
  <si>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</si>
  <si>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</si>
  <si>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</si>
  <si>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</si>
  <si>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</si>
  <si>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</si>
  <si>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</si>
  <si>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</si>
  <si>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</si>
  <si>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</si>
  <si>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</si>
  <si>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</si>
  <si>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</si>
  <si>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</si>
  <si>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</si>
  <si>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</si>
  <si>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</si>
  <si>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</si>
  <si>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</si>
  <si>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</si>
  <si>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</si>
  <si>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</si>
  <si>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</si>
  <si>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</si>
  <si>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</si>
  <si>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</si>
  <si>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</si>
  <si>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</si>
  <si>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</si>
  <si>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</si>
  <si>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</si>
  <si>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</si>
  <si>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</si>
  <si>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</si>
  <si>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</si>
  <si>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</si>
  <si>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</si>
  <si>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</si>
  <si>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</si>
  <si>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</si>
  <si>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</si>
  <si>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</si>
  <si>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</si>
  <si>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</si>
  <si>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</si>
  <si>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</si>
  <si>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</si>
  <si>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</si>
  <si>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</si>
  <si>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</si>
  <si>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</si>
  <si>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</si>
  <si>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</si>
  <si>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</si>
  <si>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</si>
  <si>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</si>
  <si>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</si>
  <si>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</si>
  <si>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</si>
  <si>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</si>
  <si>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</si>
  <si>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</si>
  <si>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</si>
  <si>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</si>
  <si>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</si>
  <si>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</si>
  <si>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</si>
  <si>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</si>
  <si>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</si>
  <si>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</si>
  <si>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</si>
  <si>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</si>
  <si>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</si>
  <si>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</si>
  <si>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</si>
  <si>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</si>
  <si>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</si>
  <si>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</si>
  <si>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</si>
  <si>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</si>
  <si>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</si>
  <si>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</si>
  <si>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</si>
  <si>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</si>
  <si>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</si>
  <si>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</si>
  <si>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</si>
  <si>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</si>
  <si>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</si>
  <si>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</si>
  <si>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</si>
  <si>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</si>
  <si>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</si>
  <si>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</si>
  <si>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</si>
  <si>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</si>
  <si>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</si>
  <si>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</si>
  <si>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</si>
  <si>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</si>
  <si>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</si>
  <si>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</si>
  <si>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</si>
  <si>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</si>
  <si>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</si>
  <si>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</si>
  <si>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</si>
  <si>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</si>
  <si>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</si>
  <si>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</si>
  <si>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</si>
  <si>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</si>
  <si>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</si>
  <si>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</si>
  <si>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</si>
  <si>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</si>
  <si>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</si>
  <si>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</si>
  <si>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</si>
  <si>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</si>
  <si>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</si>
  <si>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</si>
  <si>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</si>
  <si>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</si>
  <si>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</si>
  <si>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</si>
  <si>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</si>
  <si>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</si>
  <si>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</si>
  <si>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</si>
  <si>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</si>
  <si>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</si>
  <si>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</si>
  <si>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</si>
  <si>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</si>
  <si>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</si>
  <si>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</si>
  <si>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</si>
  <si>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</si>
  <si>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</si>
  <si>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</si>
  <si>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</si>
  <si>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</si>
  <si>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</si>
  <si>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</si>
  <si>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</si>
  <si>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</si>
  <si>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</si>
  <si>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</si>
  <si>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</si>
  <si>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</si>
  <si>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</si>
  <si>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</si>
  <si>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</si>
  <si>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</si>
  <si>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</si>
  <si>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</si>
  <si>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</si>
  <si>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</si>
  <si>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</si>
  <si>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</si>
  <si>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</si>
  <si>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</si>
  <si>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</si>
  <si>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</si>
  <si>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</si>
  <si>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</si>
  <si>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</si>
  <si>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</si>
  <si>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</si>
  <si>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</si>
  <si>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</si>
  <si>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</si>
  <si>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</si>
  <si>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</si>
  <si>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</si>
  <si>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</si>
  <si>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</si>
  <si>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</si>
  <si>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</si>
  <si>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</si>
  <si>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</si>
  <si>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</si>
  <si>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</si>
  <si>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</si>
  <si>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</si>
  <si>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</si>
  <si>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</si>
  <si>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</si>
  <si>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</si>
  <si>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</si>
  <si>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</si>
  <si>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</si>
  <si>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</si>
  <si>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</si>
  <si>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</si>
  <si>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</si>
  <si>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</si>
  <si>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</si>
  <si>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</si>
  <si>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</si>
  <si>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</si>
  <si>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</si>
  <si>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</si>
  <si>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</si>
  <si>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</si>
  <si>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</si>
  <si>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</si>
  <si>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</si>
  <si>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</si>
  <si>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</si>
  <si>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</si>
  <si>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</si>
  <si>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</si>
  <si>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</si>
  <si>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</si>
  <si>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</si>
  <si>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</si>
  <si>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</si>
  <si>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</si>
  <si>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</si>
  <si>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</si>
  <si>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</si>
  <si>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</si>
  <si>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</si>
  <si>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</si>
  <si>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</si>
  <si>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</si>
  <si>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</si>
  <si>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</si>
  <si>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</si>
  <si>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</si>
  <si>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</si>
  <si>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</si>
  <si>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</si>
  <si>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</si>
  <si>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</si>
  <si>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</si>
  <si>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</si>
  <si>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</si>
  <si>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</si>
  <si>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</si>
  <si>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</si>
  <si>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</si>
  <si>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</si>
  <si>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</si>
  <si>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</si>
  <si>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</si>
  <si>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</si>
  <si>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</si>
  <si>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</si>
  <si>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</si>
  <si>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</si>
  <si>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</si>
  <si>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</si>
  <si>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</si>
  <si>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</si>
  <si>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</si>
  <si>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</si>
  <si>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</si>
  <si>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</si>
  <si>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</si>
  <si>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</si>
  <si>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</si>
  <si>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</si>
  <si>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</si>
  <si>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</si>
  <si>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</si>
  <si>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</si>
  <si>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</si>
  <si>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</si>
  <si>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</si>
  <si>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</si>
  <si>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</si>
  <si>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</si>
  <si>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</si>
  <si>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</si>
  <si>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</si>
  <si>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</si>
  <si>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</si>
  <si>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</si>
  <si>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</si>
  <si>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</si>
  <si>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</si>
  <si>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</si>
  <si>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</si>
  <si>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</si>
  <si>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</si>
  <si>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</si>
  <si>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</si>
  <si>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</si>
  <si>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</si>
  <si>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</si>
  <si>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</si>
  <si>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</si>
  <si>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</si>
  <si>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</si>
  <si>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</si>
  <si>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</si>
  <si>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</si>
  <si>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</si>
  <si>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</si>
  <si>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</si>
  <si>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</si>
  <si>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</si>
  <si>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</si>
  <si>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</si>
  <si>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</si>
  <si>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</si>
  <si>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</si>
  <si>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</si>
  <si>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</si>
  <si>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</si>
  <si>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</si>
  <si>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</si>
  <si>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</si>
  <si>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</si>
  <si>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</si>
  <si>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</si>
  <si>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</si>
  <si>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</si>
  <si>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</si>
  <si>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</si>
  <si>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</si>
  <si>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</si>
  <si>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</si>
  <si>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</si>
  <si>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</si>
  <si>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</si>
  <si>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</si>
  <si>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</si>
  <si>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</si>
  <si>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</si>
  <si>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</si>
  <si>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</si>
  <si>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</si>
  <si>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</si>
  <si>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</si>
  <si>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</si>
  <si>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</si>
  <si>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</si>
  <si>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</si>
  <si>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</si>
  <si>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</si>
  <si>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</si>
  <si>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</si>
  <si>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</si>
  <si>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</si>
  <si>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</si>
  <si>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</si>
  <si>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</si>
  <si>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</si>
  <si>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</si>
  <si>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</si>
  <si>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</si>
  <si>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</si>
  <si>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</si>
  <si>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</si>
  <si>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</si>
  <si>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</si>
  <si>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</si>
  <si>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</si>
  <si>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</si>
  <si>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</si>
  <si>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</si>
  <si>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</si>
  <si>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</si>
  <si>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</si>
  <si>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</si>
  <si>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</si>
  <si>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</si>
  <si>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</si>
  <si>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</si>
  <si>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</si>
  <si>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</si>
  <si>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</si>
  <si>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</si>
  <si>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</si>
  <si>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</si>
  <si>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</si>
  <si>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</si>
  <si>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</si>
  <si>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</si>
  <si>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</si>
  <si>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</si>
  <si>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</si>
  <si>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</si>
  <si>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</si>
  <si>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</si>
  <si>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</si>
  <si>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</si>
  <si>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</si>
  <si>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</si>
  <si>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</si>
  <si>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</si>
  <si>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</si>
  <si>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</si>
  <si>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</si>
  <si>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</si>
  <si>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</si>
  <si>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</si>
  <si>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</si>
  <si>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</si>
  <si>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</si>
  <si>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</si>
  <si>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</si>
  <si>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</si>
  <si>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</si>
  <si>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</si>
  <si>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</si>
  <si>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</si>
  <si>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</si>
  <si>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</si>
  <si>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</si>
  <si>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</si>
  <si>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</si>
  <si>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</si>
  <si>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</si>
  <si>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</si>
  <si>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</si>
  <si>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</si>
  <si>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</si>
  <si>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</si>
  <si>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</si>
  <si>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</si>
  <si>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</si>
  <si>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</si>
  <si>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</si>
  <si>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</si>
  <si>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</si>
  <si>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</si>
  <si>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</si>
  <si>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</si>
  <si>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</si>
  <si>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</si>
  <si>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</si>
  <si>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</si>
  <si>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</si>
  <si>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</si>
  <si>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</si>
  <si>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</si>
  <si>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</si>
  <si>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</si>
  <si>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</si>
  <si>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</si>
  <si>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</si>
  <si>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</si>
  <si>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</si>
  <si>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</si>
  <si>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</si>
  <si>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</si>
  <si>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</si>
  <si>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</si>
  <si>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</si>
  <si>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</si>
  <si>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</si>
  <si>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</si>
  <si>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</si>
  <si>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</si>
  <si>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</si>
  <si>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</si>
  <si>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</si>
  <si>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</si>
  <si>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</si>
  <si>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</si>
  <si>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</si>
  <si>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</si>
  <si>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</si>
  <si>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</si>
  <si>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</si>
  <si>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</si>
  <si>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</si>
  <si>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</si>
  <si>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</si>
  <si>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</si>
  <si>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</si>
  <si>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</si>
  <si>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</si>
  <si>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</si>
  <si>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</si>
  <si>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</si>
  <si>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</si>
  <si>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</si>
  <si>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</si>
  <si>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</si>
  <si>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</si>
  <si>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</si>
  <si>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</si>
  <si>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</si>
  <si>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</si>
  <si>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</si>
  <si>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</si>
  <si>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</si>
  <si>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</si>
  <si>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</si>
  <si>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</si>
  <si>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</si>
  <si>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</si>
  <si>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</si>
  <si>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</si>
  <si>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</si>
  <si>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</si>
  <si>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</si>
  <si>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</si>
  <si>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</si>
  <si>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</si>
  <si>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</si>
  <si>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</si>
  <si>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</si>
  <si>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</si>
  <si>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</si>
  <si>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</si>
  <si>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</si>
  <si>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</si>
  <si>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</si>
  <si>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</si>
  <si>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</si>
  <si>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</si>
  <si>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</si>
  <si>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</si>
  <si>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</si>
  <si>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</si>
  <si>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</si>
  <si>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</si>
  <si>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</si>
  <si>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</si>
  <si>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</si>
  <si>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</si>
  <si>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</si>
  <si>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</si>
  <si>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</si>
  <si>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</si>
  <si>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</si>
  <si>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</si>
  <si>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</si>
  <si>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</si>
  <si>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</si>
  <si>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</si>
  <si>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</si>
  <si>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</si>
  <si>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</si>
  <si>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</si>
  <si>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</si>
  <si>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</si>
  <si>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</si>
  <si>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</si>
  <si>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</si>
  <si>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</si>
  <si>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</si>
  <si>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</si>
  <si>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</si>
  <si>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</si>
  <si>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</si>
  <si>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</si>
  <si>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</si>
  <si>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</si>
  <si>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</si>
  <si>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</si>
  <si>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</si>
  <si>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</si>
  <si>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</si>
  <si>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</si>
  <si>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</si>
  <si>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</si>
  <si>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</si>
  <si>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</si>
  <si>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</si>
  <si>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</si>
  <si>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</si>
  <si>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</si>
  <si>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</si>
  <si>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</si>
  <si>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</si>
  <si>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</si>
  <si>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</si>
  <si>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</si>
  <si>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</si>
  <si>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</si>
  <si>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</si>
  <si>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</si>
  <si>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</si>
  <si>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</si>
  <si>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</si>
  <si>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</si>
  <si>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</si>
  <si>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</si>
  <si>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</si>
  <si>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</si>
  <si>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</si>
  <si>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</si>
  <si>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</si>
  <si>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</si>
  <si>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</si>
  <si>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</si>
  <si>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</si>
  <si>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</si>
  <si>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</si>
  <si>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</si>
  <si>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</si>
  <si>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</si>
  <si>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</si>
  <si>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</si>
  <si>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</si>
  <si>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</si>
  <si>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</si>
  <si>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</si>
  <si>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</si>
  <si>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</si>
  <si>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</si>
  <si>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</si>
  <si>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</si>
  <si>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</si>
  <si>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</si>
  <si>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</si>
  <si>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</si>
  <si>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</si>
  <si>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</si>
  <si>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</si>
  <si>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</si>
  <si>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</si>
  <si>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</si>
  <si>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</si>
  <si>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</si>
  <si>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</si>
  <si>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</si>
  <si>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</si>
  <si>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</si>
  <si>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</si>
  <si>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</si>
  <si>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</si>
  <si>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</si>
  <si>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</si>
  <si>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</si>
  <si>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</si>
  <si>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</si>
  <si>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</si>
  <si>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</si>
  <si>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</si>
  <si>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</si>
  <si>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</si>
  <si>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</si>
  <si>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</si>
  <si>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</si>
  <si>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</si>
  <si>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</si>
  <si>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</si>
  <si>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</si>
  <si>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</si>
  <si>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</si>
  <si>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</si>
  <si>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</si>
  <si>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</si>
  <si>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</si>
  <si>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</si>
  <si>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</si>
  <si>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</si>
  <si>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</si>
  <si>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</si>
  <si>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</si>
  <si>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</si>
  <si>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</si>
  <si>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</si>
  <si>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</si>
  <si>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</si>
  <si>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</si>
  <si>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</si>
  <si>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</si>
  <si>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</si>
  <si>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</si>
  <si>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</si>
  <si>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</si>
  <si>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</si>
  <si>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</si>
  <si>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</si>
  <si>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</si>
  <si>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</si>
  <si>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</si>
  <si>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</si>
  <si>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</si>
  <si>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</si>
  <si>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</si>
  <si>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</si>
  <si>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</si>
  <si>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</si>
  <si>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</si>
  <si>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</si>
  <si>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</si>
  <si>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</si>
  <si>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</si>
  <si>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</si>
  <si>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</si>
  <si>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</si>
  <si>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</si>
  <si>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</si>
  <si>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</si>
  <si>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</si>
  <si>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</si>
  <si>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</si>
  <si>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</si>
  <si>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</si>
  <si>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</si>
  <si>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</si>
  <si>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</si>
  <si>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</si>
  <si>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</si>
  <si>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</si>
  <si>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</si>
  <si>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</si>
  <si>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</si>
  <si>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</si>
  <si>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</si>
  <si>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</si>
  <si>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</si>
  <si>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</si>
  <si>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</si>
  <si>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</si>
  <si>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</si>
  <si>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</si>
  <si>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</si>
  <si>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</si>
  <si>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</si>
  <si>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</si>
  <si>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</si>
  <si>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</si>
  <si>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</si>
  <si>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</si>
  <si>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</si>
  <si>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</si>
  <si>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</si>
  <si>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</si>
  <si>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</si>
  <si>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</si>
  <si>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</si>
  <si>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</si>
  <si>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</si>
  <si>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</si>
  <si>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</si>
  <si>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</si>
  <si>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</si>
  <si>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</si>
  <si>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</si>
  <si>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</si>
  <si>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</si>
  <si>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</si>
  <si>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</si>
  <si>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</si>
  <si>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</si>
  <si>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</si>
  <si>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</si>
  <si>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</si>
  <si>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</si>
  <si>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</si>
  <si>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</si>
  <si>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</si>
  <si>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</si>
  <si>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</si>
  <si>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</si>
  <si>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</si>
  <si>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</si>
  <si>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</si>
  <si>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</si>
  <si>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</si>
  <si>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</si>
  <si>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</si>
  <si>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</si>
  <si>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</si>
  <si>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</si>
  <si>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</si>
  <si>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</si>
  <si>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</si>
  <si>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</si>
  <si>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</si>
  <si>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</si>
  <si>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</si>
  <si>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</si>
  <si>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</si>
  <si>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</si>
  <si>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</si>
  <si>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</si>
  <si>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</si>
  <si>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</si>
  <si>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</si>
  <si>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</si>
  <si>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</si>
  <si>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</si>
  <si>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</si>
  <si>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</si>
  <si>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</si>
  <si>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</si>
  <si>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</si>
  <si>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</si>
  <si>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</si>
  <si>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</si>
  <si>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</si>
  <si>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</si>
  <si>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</si>
  <si>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</si>
  <si>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</si>
  <si>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</si>
  <si>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</si>
  <si>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</si>
  <si>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</si>
  <si>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</si>
  <si>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</si>
  <si>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</si>
  <si>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</si>
  <si>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</si>
  <si>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</si>
  <si>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</si>
  <si>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</si>
  <si>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</si>
  <si>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</si>
  <si>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</si>
  <si>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</si>
  <si>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</si>
  <si>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</si>
  <si>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</si>
  <si>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</si>
  <si>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</si>
  <si>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</si>
  <si>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</si>
  <si>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</si>
  <si>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</si>
  <si>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</si>
  <si>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</si>
  <si>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</si>
  <si>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</si>
  <si>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</si>
  <si>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</si>
  <si>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</si>
  <si>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</si>
  <si>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</si>
  <si>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</si>
  <si>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</si>
  <si>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</si>
  <si>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</si>
  <si>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</si>
  <si>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</si>
  <si>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</si>
  <si>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</si>
  <si>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</si>
  <si>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</si>
  <si>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</si>
  <si>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</si>
  <si>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</si>
  <si>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</si>
  <si>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</si>
  <si>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</si>
  <si>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</si>
  <si>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</si>
  <si>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</si>
  <si>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</si>
  <si>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</si>
  <si>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</si>
  <si>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</si>
  <si>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</si>
  <si>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</si>
  <si>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</si>
  <si>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</si>
  <si>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</si>
  <si>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</si>
  <si>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</si>
  <si>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</si>
  <si>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</si>
  <si>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</si>
  <si>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</si>
  <si>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</si>
  <si>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</si>
  <si>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</si>
  <si>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</si>
  <si>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</si>
  <si>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</si>
  <si>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</si>
  <si>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</si>
  <si>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</si>
  <si>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</si>
  <si>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</si>
  <si>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</si>
  <si>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</si>
  <si>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</si>
  <si>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</si>
  <si>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</si>
  <si>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</si>
  <si>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</si>
  <si>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</si>
  <si>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</si>
  <si>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</si>
  <si>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</si>
  <si>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</si>
  <si>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</si>
  <si>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</si>
  <si>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</si>
  <si>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</si>
  <si>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</si>
  <si>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</si>
  <si>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</si>
  <si>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</si>
  <si>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</si>
  <si>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</si>
  <si>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</si>
  <si>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</si>
  <si>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</si>
  <si>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</si>
  <si>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</si>
  <si>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</si>
  <si>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</si>
  <si>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</si>
  <si>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</si>
  <si>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</si>
  <si>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</si>
  <si>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</si>
  <si>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</si>
  <si>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</si>
  <si>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</si>
  <si>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</si>
  <si>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</si>
  <si>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</si>
  <si>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</si>
  <si>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</si>
  <si>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</si>
  <si>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</si>
  <si>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</si>
  <si>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</si>
  <si>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</si>
  <si>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</si>
  <si>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</si>
  <si>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</si>
  <si>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</si>
  <si>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</si>
  <si>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</si>
  <si>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</si>
  <si>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</si>
  <si>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</si>
  <si>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</si>
  <si>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</si>
  <si>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</si>
  <si>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</si>
  <si>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</si>
  <si>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</si>
  <si>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</si>
  <si>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</si>
  <si>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</si>
  <si>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</si>
  <si>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</si>
  <si>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</si>
  <si>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</si>
  <si>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</si>
  <si>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</si>
  <si>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</si>
  <si>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</si>
  <si>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</si>
  <si>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</si>
  <si>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</si>
  <si>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</si>
  <si>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</si>
  <si>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</si>
  <si>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</si>
  <si>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</si>
  <si>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</si>
  <si>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</si>
  <si>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</si>
  <si>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</si>
  <si>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</si>
  <si>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</si>
  <si>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</si>
  <si>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</si>
  <si>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</si>
  <si>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</si>
  <si>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</si>
  <si>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</si>
  <si>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</si>
  <si>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</si>
  <si>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</si>
  <si>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</si>
  <si>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</si>
  <si>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</si>
  <si>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</si>
  <si>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</si>
  <si>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</si>
  <si>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</si>
  <si>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</si>
  <si>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</si>
  <si>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</si>
  <si>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</si>
  <si>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</si>
  <si>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</si>
  <si>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</si>
  <si>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</si>
  <si>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</si>
  <si>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</si>
  <si>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</si>
  <si>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</si>
  <si>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</si>
  <si>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</si>
  <si>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</si>
  <si>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</si>
  <si>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</si>
  <si>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</si>
  <si>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</si>
  <si>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</si>
  <si>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</si>
  <si>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</si>
  <si>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</si>
  <si>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</si>
  <si>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</si>
  <si>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</si>
  <si>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</si>
  <si>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</si>
  <si>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</si>
  <si>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</si>
  <si>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</si>
  <si>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</si>
  <si>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</si>
  <si>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</si>
  <si>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</si>
  <si>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</si>
  <si>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</si>
  <si>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</si>
  <si>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</si>
  <si>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</si>
  <si>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</si>
  <si>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</si>
  <si>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</si>
  <si>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</si>
  <si>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</si>
  <si>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</si>
  <si>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</si>
  <si>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</si>
  <si>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</si>
  <si>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</si>
  <si>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</si>
  <si>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</si>
  <si>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</si>
  <si>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</si>
  <si>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</si>
  <si>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</si>
  <si>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</si>
  <si>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</si>
  <si>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</si>
  <si>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</si>
  <si>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</si>
  <si>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</si>
  <si>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</si>
  <si>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</si>
  <si>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</si>
  <si>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</si>
  <si>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</si>
  <si>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</si>
  <si>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</si>
  <si>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</si>
  <si>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</si>
  <si>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</si>
  <si>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</si>
  <si>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</si>
  <si>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</si>
  <si>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</si>
  <si>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</si>
  <si>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</si>
  <si>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</si>
  <si>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</si>
  <si>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</si>
  <si>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</si>
  <si>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</si>
  <si>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</si>
  <si>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</si>
  <si>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</si>
  <si>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</si>
  <si>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</si>
  <si>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</si>
  <si>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</si>
  <si>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</si>
  <si>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</si>
  <si>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</si>
  <si>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</si>
  <si>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</si>
  <si>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</si>
  <si>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</si>
  <si>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</si>
  <si>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</si>
  <si>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</si>
  <si>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</si>
  <si>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</si>
  <si>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</si>
  <si>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</si>
  <si>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</si>
  <si>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</si>
  <si>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</si>
  <si>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</si>
  <si>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</si>
  <si>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</si>
  <si>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</si>
  <si>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</si>
  <si>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</si>
  <si>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</si>
  <si>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</si>
  <si>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</si>
  <si>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</si>
  <si>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</si>
  <si>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</si>
  <si>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</si>
  <si>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</si>
  <si>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</si>
  <si>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</si>
  <si>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</si>
  <si>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</si>
  <si>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</si>
  <si>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</si>
  <si>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</si>
  <si>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</si>
  <si>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</si>
  <si>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</si>
  <si>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</si>
  <si>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</si>
  <si>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</si>
  <si>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</si>
  <si>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</si>
  <si>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</si>
  <si>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</si>
  <si>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</si>
  <si>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</si>
  <si>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</si>
  <si>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</si>
  <si>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</si>
  <si>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</si>
  <si>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</si>
  <si>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</si>
  <si>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</si>
  <si>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</si>
  <si>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</si>
  <si>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</si>
  <si>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</si>
  <si>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</si>
  <si>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</si>
  <si>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</si>
  <si>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</si>
  <si>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</si>
  <si>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</si>
  <si>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</si>
  <si>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</si>
  <si>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</si>
  <si>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</si>
  <si>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</si>
  <si>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</si>
  <si>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</si>
  <si>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</si>
  <si>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</si>
  <si>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</si>
  <si>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</si>
  <si>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</si>
  <si>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</si>
  <si>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</si>
  <si>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</si>
  <si>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</si>
  <si>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</si>
  <si>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</si>
  <si>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</si>
  <si>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</si>
  <si>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</si>
  <si>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</si>
  <si>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</si>
  <si>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</si>
  <si>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</si>
  <si>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</si>
  <si>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</si>
  <si>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</si>
  <si>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</si>
  <si>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</si>
  <si>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</si>
  <si>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</si>
  <si>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</si>
  <si>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</si>
  <si>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</si>
  <si>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</si>
  <si>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</si>
  <si>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</si>
  <si>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</si>
  <si>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</si>
  <si>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</si>
  <si>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</si>
  <si>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</si>
  <si>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</si>
  <si>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</si>
  <si>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</si>
  <si>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</si>
  <si>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</si>
  <si>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</si>
  <si>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</si>
  <si>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</si>
  <si>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</si>
  <si>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</si>
  <si>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</si>
  <si>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</si>
  <si>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</si>
  <si>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</si>
  <si>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</si>
  <si>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</si>
  <si>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</si>
  <si>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</si>
  <si>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</si>
  <si>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</si>
  <si>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</si>
  <si>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</si>
  <si>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</si>
  <si>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</si>
  <si>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</si>
  <si>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</si>
  <si>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</si>
  <si>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</si>
  <si>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</si>
  <si>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</si>
  <si>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</si>
  <si>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</si>
  <si>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</si>
  <si>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</si>
  <si>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</si>
  <si>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</si>
  <si>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</si>
  <si>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</si>
  <si>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</si>
  <si>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</si>
  <si>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</si>
  <si>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</si>
  <si>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</si>
  <si>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</si>
  <si>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</si>
  <si>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</si>
  <si>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</si>
  <si>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</si>
  <si>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</si>
  <si>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</si>
  <si>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</si>
  <si>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</si>
  <si>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</si>
  <si>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</si>
  <si>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</si>
  <si>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</si>
  <si>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</si>
  <si>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</si>
  <si>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</si>
  <si>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</si>
  <si>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</si>
  <si>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</si>
  <si>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</si>
  <si>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</si>
  <si>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</si>
  <si>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</si>
  <si>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</si>
  <si>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</si>
  <si>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</si>
  <si>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</si>
  <si>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</si>
  <si>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</si>
  <si>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</si>
  <si>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</si>
  <si>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</si>
  <si>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</si>
  <si>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</si>
  <si>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</si>
  <si>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</si>
  <si>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</si>
  <si>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</si>
  <si>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</si>
  <si>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</si>
  <si>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</si>
  <si>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</si>
  <si>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</si>
  <si>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</si>
  <si>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</si>
  <si>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</si>
  <si>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</si>
  <si>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</si>
  <si>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</si>
  <si>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</si>
  <si>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</si>
  <si>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</si>
  <si>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</si>
  <si>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</si>
  <si>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</si>
  <si>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</si>
  <si>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</si>
  <si>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</si>
  <si>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</si>
  <si>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</si>
  <si>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</si>
  <si>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</si>
  <si>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</si>
  <si>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</si>
  <si>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</si>
  <si>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</si>
  <si>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</si>
  <si>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</si>
  <si>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</si>
  <si>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</si>
  <si>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</si>
  <si>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</si>
  <si>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</si>
  <si>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</si>
  <si>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</si>
  <si>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</si>
  <si>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</si>
  <si>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</si>
  <si>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</si>
  <si>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</si>
  <si>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</si>
  <si>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</si>
  <si>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</si>
  <si>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</si>
  <si>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</si>
  <si>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</si>
  <si>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</si>
  <si>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</si>
  <si>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</si>
  <si>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</si>
  <si>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</si>
  <si>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</si>
  <si>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</si>
  <si>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</si>
  <si>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</si>
  <si>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</si>
  <si>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</si>
  <si>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</si>
  <si>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</si>
  <si>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</si>
  <si>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</si>
  <si>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</si>
  <si>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</si>
  <si>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</si>
  <si>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</si>
  <si>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</si>
  <si>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</si>
  <si>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</si>
  <si>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</si>
  <si>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</si>
  <si>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</si>
  <si>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</si>
  <si>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</si>
  <si>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</si>
  <si>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</si>
  <si>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</si>
  <si>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</si>
  <si>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</si>
  <si>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</si>
  <si>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</si>
  <si>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</si>
  <si>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</si>
  <si>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</si>
  <si>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</si>
  <si>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</si>
  <si>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</si>
  <si>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</si>
  <si>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</si>
  <si>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</si>
  <si>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</si>
  <si>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</si>
  <si>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</si>
  <si>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</si>
  <si>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</si>
  <si>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</si>
  <si>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</si>
  <si>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</si>
  <si>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</si>
  <si>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</si>
  <si>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</si>
  <si>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</si>
  <si>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</si>
  <si>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</si>
  <si>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</si>
  <si>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</si>
  <si>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</si>
  <si>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</si>
  <si>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</si>
  <si>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</si>
  <si>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</si>
  <si>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</si>
  <si>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</si>
  <si>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</si>
  <si>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</si>
  <si>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</si>
  <si>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</si>
  <si>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</si>
  <si>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</si>
  <si>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</si>
  <si>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</si>
  <si>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</si>
  <si>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</si>
  <si>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</si>
  <si>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</si>
  <si>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</si>
  <si>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</si>
  <si>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</si>
  <si>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</si>
  <si>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</si>
  <si>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</si>
  <si>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</si>
  <si>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</si>
  <si>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</si>
  <si>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</si>
  <si>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</si>
  <si>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</si>
  <si>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</si>
  <si>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</si>
  <si>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</si>
  <si>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</si>
  <si>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</si>
  <si>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</si>
  <si>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</si>
  <si>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</si>
  <si>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</si>
  <si>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</si>
  <si>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</si>
  <si>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</si>
  <si>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</si>
  <si>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</si>
  <si>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</si>
  <si>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</si>
  <si>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</si>
  <si>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</si>
  <si>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</si>
  <si>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</si>
  <si>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</si>
  <si>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</si>
  <si>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</si>
  <si>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</si>
  <si>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</si>
  <si>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</si>
  <si>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</si>
  <si>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</si>
  <si>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</si>
  <si>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</si>
  <si>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</si>
  <si>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</si>
  <si>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</si>
  <si>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</si>
  <si>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</si>
  <si>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</si>
  <si>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</si>
  <si>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</si>
  <si>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</si>
  <si>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</si>
  <si>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</si>
  <si>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</si>
  <si>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</si>
  <si>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</si>
  <si>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</si>
  <si>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</si>
  <si>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</si>
  <si>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</si>
  <si>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</si>
  <si>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</si>
  <si>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</si>
  <si>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</si>
  <si>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</si>
  <si>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</si>
  <si>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</si>
  <si>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</si>
  <si>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</si>
  <si>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</si>
  <si>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</si>
  <si>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</si>
  <si>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</si>
  <si>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</si>
  <si>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</si>
  <si>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</si>
  <si>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</si>
  <si>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</si>
  <si>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</si>
  <si>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</si>
  <si>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</si>
  <si>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</si>
  <si>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</si>
  <si>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</si>
  <si>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</si>
  <si>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</si>
  <si>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</si>
  <si>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</si>
  <si>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</si>
  <si>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</si>
  <si>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</si>
  <si>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</si>
  <si>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</si>
  <si>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</si>
  <si>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</si>
  <si>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</si>
  <si>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</si>
  <si>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</si>
  <si>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</si>
  <si>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</si>
  <si>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</si>
  <si>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</si>
  <si>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</si>
  <si>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</si>
  <si>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</si>
  <si>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</si>
  <si>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</si>
  <si>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</si>
  <si>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</si>
  <si>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</si>
  <si>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</si>
  <si>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</si>
  <si>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</si>
  <si>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</si>
  <si>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</si>
  <si>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</si>
  <si>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</si>
  <si>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</si>
  <si>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</si>
  <si>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</si>
  <si>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</si>
  <si>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</si>
  <si>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</si>
  <si>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</si>
  <si>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</si>
  <si>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</si>
  <si>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</si>
  <si>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</si>
  <si>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</si>
  <si>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</si>
  <si>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</si>
  <si>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</si>
  <si>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</si>
  <si>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</si>
  <si>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</si>
  <si>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</si>
  <si>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</si>
  <si>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</si>
  <si>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</si>
  <si>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</si>
  <si>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</si>
  <si>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</si>
  <si>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</si>
  <si>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</si>
  <si>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</si>
  <si>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</si>
  <si>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</si>
  <si>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</si>
  <si>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</si>
  <si>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</si>
  <si>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</si>
  <si>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</si>
  <si>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</si>
  <si>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</si>
  <si>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</si>
  <si>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</si>
  <si>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</si>
  <si>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</si>
  <si>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</si>
  <si>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</si>
  <si>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</si>
  <si>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</si>
  <si>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</si>
  <si>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</si>
  <si>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</si>
  <si>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</si>
  <si>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</si>
  <si>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</si>
  <si>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</si>
  <si>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</si>
  <si>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</si>
  <si>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</si>
  <si>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</si>
  <si>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</si>
  <si>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</si>
  <si>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</si>
  <si>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</si>
  <si>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</si>
  <si>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</si>
  <si>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</si>
  <si>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</si>
  <si>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</si>
  <si>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</si>
  <si>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</si>
  <si>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</si>
  <si>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</si>
  <si>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</si>
  <si>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</si>
  <si>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</si>
  <si>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</si>
  <si>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</si>
  <si>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</si>
  <si>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</si>
  <si>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</si>
  <si>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</si>
  <si>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</si>
  <si>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</si>
  <si>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</si>
  <si>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</si>
  <si>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</si>
  <si>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</si>
  <si>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</si>
  <si>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</si>
  <si>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</si>
  <si>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</si>
  <si>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</si>
  <si>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</si>
  <si>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</si>
  <si>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</si>
  <si>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</si>
  <si>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</si>
  <si>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</si>
  <si>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</si>
  <si>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</si>
  <si>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</si>
  <si>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</si>
  <si>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</si>
  <si>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</si>
  <si>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</si>
  <si>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</si>
  <si>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</si>
  <si>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</si>
  <si>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</si>
  <si>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</si>
  <si>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</si>
  <si>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</si>
  <si>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</si>
  <si>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</si>
  <si>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</si>
  <si>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</si>
  <si>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</si>
  <si>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</si>
  <si>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</si>
  <si>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</si>
  <si>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</si>
  <si>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</si>
  <si>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</si>
  <si>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</si>
  <si>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</si>
  <si>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</si>
  <si>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</si>
  <si>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</si>
  <si>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</si>
  <si>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</si>
  <si>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</si>
  <si>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</si>
  <si>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</si>
  <si>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</si>
  <si>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</si>
  <si>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</si>
  <si>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</si>
  <si>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</si>
  <si>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</si>
  <si>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</si>
  <si>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</si>
  <si>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</si>
  <si>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</si>
  <si>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</si>
  <si>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</si>
  <si>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</si>
  <si>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</si>
  <si>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</si>
  <si>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</si>
  <si>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</si>
  <si>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</si>
  <si>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</si>
  <si>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</si>
  <si>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</si>
  <si>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</si>
  <si>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</si>
  <si>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</si>
  <si>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</si>
  <si>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</si>
  <si>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</si>
  <si>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</si>
  <si>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</si>
  <si>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</si>
  <si>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</si>
  <si>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</si>
  <si>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</si>
  <si>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</si>
  <si>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</si>
  <si>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</si>
  <si>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</si>
  <si>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</si>
  <si>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</si>
  <si>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</si>
  <si>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</si>
  <si>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</si>
  <si>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</si>
  <si>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</si>
  <si>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</si>
  <si>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</si>
  <si>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</si>
  <si>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</si>
  <si>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</si>
  <si>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</si>
  <si>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</si>
  <si>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</si>
  <si>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</si>
  <si>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</si>
  <si>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</si>
  <si>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</si>
  <si>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</si>
  <si>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</si>
  <si>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</si>
  <si>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</si>
  <si>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</si>
  <si>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</si>
  <si>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</si>
  <si>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</si>
  <si>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</si>
  <si>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</si>
  <si>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</si>
  <si>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</si>
  <si>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</si>
  <si>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</si>
  <si>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</si>
  <si>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</si>
  <si>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</si>
  <si>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</si>
  <si>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</si>
  <si>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</si>
  <si>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</si>
  <si>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</si>
  <si>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</si>
  <si>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</si>
  <si>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</si>
  <si>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</si>
  <si>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</si>
  <si>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</si>
  <si>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</si>
  <si>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</si>
  <si>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</si>
  <si>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</si>
  <si>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</si>
  <si>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</si>
  <si>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</si>
  <si>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</si>
  <si>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</si>
  <si>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</si>
  <si>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</si>
  <si>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</si>
  <si>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</si>
  <si>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</si>
  <si>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</si>
  <si>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</si>
  <si>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</si>
  <si>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</si>
  <si>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</si>
  <si>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</si>
  <si>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</si>
  <si>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</si>
  <si>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</si>
  <si>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</si>
  <si>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</si>
  <si>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</si>
  <si>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</si>
  <si>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</si>
  <si>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</si>
  <si>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</si>
  <si>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</si>
  <si>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</si>
  <si>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</si>
  <si>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</si>
  <si>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</si>
  <si>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</si>
  <si>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</si>
  <si>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</si>
  <si>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</si>
  <si>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</si>
  <si>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</si>
  <si>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</si>
  <si>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</si>
  <si>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</si>
  <si>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</si>
  <si>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</si>
  <si>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</si>
  <si>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</si>
  <si>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</si>
  <si>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</si>
  <si>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</si>
  <si>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</si>
  <si>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</si>
  <si>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</si>
  <si>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</si>
  <si>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</si>
  <si>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</si>
  <si>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</si>
  <si>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</si>
  <si>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</si>
  <si>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</si>
  <si>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</si>
  <si>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</si>
  <si>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</si>
  <si>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</si>
  <si>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</si>
  <si>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</si>
  <si>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</si>
  <si>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</si>
  <si>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</si>
  <si>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</si>
  <si>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</si>
  <si>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</si>
  <si>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</si>
  <si>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</si>
  <si>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</si>
  <si>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</si>
  <si>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</si>
  <si>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</si>
  <si>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</si>
  <si>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</si>
  <si>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</si>
  <si>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</si>
  <si>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</si>
  <si>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</si>
  <si>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</si>
  <si>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</si>
  <si>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</si>
  <si>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</si>
  <si>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</si>
  <si>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</si>
  <si>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</si>
  <si>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</si>
  <si>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</si>
  <si>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</si>
  <si>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</si>
  <si>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</si>
  <si>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</si>
  <si>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</si>
  <si>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</si>
  <si>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</si>
  <si>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</si>
  <si>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</si>
  <si>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</si>
  <si>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</si>
  <si>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</si>
  <si>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</si>
  <si>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</si>
  <si>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</si>
  <si>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</si>
  <si>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</si>
  <si>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</si>
  <si>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</si>
  <si>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</si>
  <si>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</si>
  <si>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</si>
  <si>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</si>
  <si>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</si>
  <si>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</si>
  <si>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</si>
  <si>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</si>
  <si>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</si>
  <si>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</si>
  <si>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</si>
  <si>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</si>
  <si>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</si>
  <si>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</si>
  <si>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</si>
  <si>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</si>
  <si>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</si>
  <si>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</si>
  <si>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</si>
  <si>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</si>
  <si>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</si>
  <si>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</si>
  <si>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</si>
  <si>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</si>
  <si>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</si>
  <si>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</si>
  <si>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</si>
  <si>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</si>
  <si>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</si>
  <si>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</si>
  <si>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</si>
  <si>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</si>
  <si>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</si>
  <si>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</si>
  <si>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</si>
  <si>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</si>
  <si>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</si>
  <si>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</si>
  <si>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</si>
  <si>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</si>
  <si>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</si>
  <si>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</si>
  <si>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</si>
  <si>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</si>
  <si>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</si>
  <si>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</si>
  <si>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</si>
  <si>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</si>
  <si>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</si>
  <si>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</si>
  <si>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</si>
  <si>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</si>
  <si>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</si>
  <si>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</si>
  <si>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</si>
  <si>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</si>
  <si>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</si>
  <si>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</si>
  <si>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</si>
  <si>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</si>
  <si>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</si>
  <si>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</si>
  <si>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</si>
  <si>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</si>
  <si>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</si>
  <si>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</si>
  <si>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</si>
  <si>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</si>
  <si>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</si>
  <si>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</si>
  <si>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</si>
  <si>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</si>
  <si>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</si>
  <si>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</si>
  <si>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</si>
  <si>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</si>
  <si>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</si>
  <si>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</si>
  <si>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</si>
  <si>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</si>
  <si>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</si>
  <si>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</si>
  <si>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</si>
  <si>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</si>
  <si>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</si>
  <si>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</si>
  <si>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</si>
  <si>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</si>
  <si>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</si>
  <si>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</si>
  <si>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</si>
  <si>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</si>
  <si>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</si>
  <si>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</si>
  <si>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</si>
  <si>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</si>
  <si>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</si>
  <si>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</si>
  <si>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</si>
  <si>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</si>
  <si>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</si>
  <si>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</si>
  <si>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</si>
  <si>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</si>
  <si>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</si>
  <si>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</si>
  <si>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</si>
  <si>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</si>
  <si>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</si>
  <si>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</si>
  <si>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</si>
  <si>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</si>
  <si>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</si>
  <si>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</si>
  <si>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</si>
  <si>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</si>
  <si>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</si>
  <si>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</si>
  <si>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</si>
  <si>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</si>
  <si>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</si>
  <si>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</si>
  <si>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</si>
  <si>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</si>
  <si>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</si>
  <si>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</si>
  <si>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</si>
  <si>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</si>
  <si>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</si>
  <si>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</si>
  <si>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</si>
  <si>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</si>
  <si>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</si>
  <si>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</si>
  <si>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</si>
  <si>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</si>
  <si>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</si>
  <si>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</si>
  <si>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</si>
  <si>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</si>
  <si>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</si>
  <si>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</si>
  <si>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</si>
  <si>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</si>
  <si>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</si>
  <si>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</si>
  <si>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</si>
  <si>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</si>
  <si>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</si>
  <si>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</si>
  <si>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</si>
  <si>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</si>
  <si>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</si>
  <si>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</si>
  <si>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</si>
  <si>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</si>
  <si>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</si>
  <si>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</si>
  <si>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</si>
  <si>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</si>
  <si>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</si>
  <si>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</si>
  <si>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</si>
  <si>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</si>
  <si>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</si>
  <si>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</si>
  <si>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</si>
  <si>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</si>
  <si>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</si>
  <si>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</si>
  <si>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</si>
  <si>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</si>
  <si>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</si>
  <si>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</si>
  <si>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</si>
  <si>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</si>
  <si>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</si>
  <si>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</si>
  <si>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</si>
  <si>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</si>
  <si>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</si>
  <si>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</si>
  <si>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</si>
  <si>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</si>
  <si>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</si>
  <si>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</si>
  <si>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</si>
  <si>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</si>
  <si>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</si>
  <si>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</si>
  <si>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</si>
  <si>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</si>
  <si>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</si>
  <si>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</si>
  <si>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</si>
  <si>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</si>
  <si>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</si>
  <si>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</si>
  <si>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</si>
  <si>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</si>
  <si>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</si>
  <si>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</si>
  <si>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</si>
  <si>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</si>
  <si>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</si>
  <si>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</si>
  <si>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</si>
  <si>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</si>
  <si>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</si>
  <si>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</si>
  <si>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</si>
  <si>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</si>
  <si>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</si>
  <si>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</si>
  <si>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</si>
  <si>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</si>
  <si>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</si>
  <si>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</si>
  <si>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</si>
  <si>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</si>
  <si>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</si>
  <si>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</si>
  <si>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</si>
  <si>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</si>
  <si>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</si>
  <si>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</si>
  <si>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</si>
  <si>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</si>
  <si>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</si>
  <si>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</si>
  <si>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</si>
  <si>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</si>
  <si>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</si>
  <si>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</si>
  <si>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</si>
  <si>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</si>
  <si>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</si>
  <si>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</si>
  <si>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</si>
  <si>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</si>
  <si>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</si>
  <si>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</si>
  <si>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</si>
  <si>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</si>
  <si>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</si>
  <si>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</si>
  <si>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</si>
  <si>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</si>
  <si>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</si>
  <si>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</si>
  <si>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</si>
  <si>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</si>
  <si>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</si>
  <si>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</si>
  <si>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</si>
  <si>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</si>
  <si>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</si>
  <si>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</si>
  <si>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</si>
  <si>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</si>
  <si>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</si>
  <si>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</si>
  <si>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</si>
  <si>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</si>
  <si>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</si>
  <si>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</si>
  <si>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</si>
  <si>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</si>
  <si>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</si>
  <si>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</si>
  <si>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</si>
  <si>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</si>
  <si>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</si>
  <si>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</si>
  <si>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</si>
  <si>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</si>
  <si>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</si>
  <si>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</si>
  <si>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</si>
  <si>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</si>
  <si>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</si>
  <si>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</si>
  <si>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</si>
  <si>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</si>
  <si>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</si>
  <si>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</si>
  <si>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</si>
  <si>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</si>
  <si>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</si>
  <si>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</si>
  <si>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</si>
  <si>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</si>
  <si>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</si>
  <si>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</si>
  <si>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</si>
  <si>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</si>
  <si>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</si>
  <si>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</si>
  <si>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</si>
  <si>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</si>
  <si>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</si>
  <si>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</si>
  <si>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</si>
  <si>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</si>
  <si>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</si>
  <si>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</si>
  <si>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</si>
  <si>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</si>
  <si>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</si>
  <si>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</si>
  <si>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</si>
  <si>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</si>
  <si>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</si>
  <si>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</si>
  <si>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</si>
  <si>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</si>
  <si>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</si>
  <si>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</si>
  <si>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</si>
  <si>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</si>
  <si>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</si>
  <si>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</si>
  <si>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</si>
  <si>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</si>
  <si>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</si>
  <si>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</si>
  <si>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</si>
  <si>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</si>
  <si>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</si>
  <si>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</si>
  <si>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</si>
  <si>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</si>
  <si>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</si>
  <si>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</si>
  <si>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</si>
  <si>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</si>
  <si>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</si>
  <si>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</si>
  <si>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</si>
  <si>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</si>
  <si>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</si>
  <si>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</si>
  <si>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</si>
  <si>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</si>
  <si>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</si>
  <si>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</si>
  <si>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</si>
  <si>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</si>
  <si>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</si>
  <si>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</si>
  <si>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</si>
  <si>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</si>
  <si>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</si>
  <si>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</si>
  <si>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</si>
  <si>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</si>
  <si>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</si>
  <si>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</si>
  <si>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</si>
  <si>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</si>
  <si>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</si>
  <si>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</si>
  <si>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</si>
  <si>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</si>
  <si>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</si>
  <si>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</si>
  <si>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</si>
  <si>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</si>
  <si>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</si>
  <si>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</si>
  <si>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</si>
  <si>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</si>
  <si>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</si>
  <si>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</si>
  <si>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</si>
  <si>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</si>
  <si>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</si>
  <si>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</si>
  <si>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</si>
  <si>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</si>
  <si>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</si>
  <si>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</si>
  <si>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</si>
  <si>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</si>
  <si>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</si>
  <si>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</si>
  <si>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</si>
  <si>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</si>
  <si>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</si>
  <si>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</si>
  <si>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</si>
  <si>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</si>
  <si>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</si>
  <si>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</si>
  <si>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</si>
  <si>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</si>
  <si>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</si>
  <si>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</si>
  <si>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</si>
  <si>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</si>
  <si>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</si>
  <si>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</si>
  <si>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</si>
  <si>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</si>
  <si>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</si>
  <si>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</si>
  <si>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</si>
  <si>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</si>
  <si>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</si>
  <si>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</si>
  <si>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</si>
  <si>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</si>
  <si>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</si>
  <si>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</si>
  <si>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</si>
  <si>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</si>
  <si>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</si>
  <si>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</si>
  <si>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</si>
  <si>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</si>
  <si>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</si>
  <si>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</si>
  <si>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</si>
  <si>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</si>
  <si>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</si>
  <si>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</si>
  <si>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</si>
  <si>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</si>
  <si>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</si>
  <si>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</si>
  <si>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</si>
  <si>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</si>
  <si>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</si>
  <si>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</si>
  <si>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</si>
  <si>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</si>
  <si>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</si>
  <si>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</si>
  <si>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</si>
  <si>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</si>
  <si>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</si>
  <si>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</si>
  <si>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</si>
  <si>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</si>
  <si>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</si>
  <si>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</si>
  <si>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</si>
  <si>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</si>
  <si>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</si>
  <si>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</si>
  <si>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</si>
  <si>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</si>
  <si>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</si>
  <si>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</si>
  <si>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</si>
  <si>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</si>
  <si>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</si>
  <si>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</si>
  <si>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</si>
  <si>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</si>
  <si>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</si>
  <si>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</si>
  <si>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</si>
  <si>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</si>
  <si>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</si>
  <si>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</si>
  <si>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</si>
  <si>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</si>
  <si>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</si>
  <si>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</si>
  <si>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</si>
  <si>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</si>
  <si>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</si>
  <si>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</si>
  <si>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</si>
  <si>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</si>
  <si>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</si>
  <si>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</si>
  <si>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</si>
  <si>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</si>
  <si>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</si>
  <si>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</si>
  <si>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</si>
  <si>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</si>
  <si>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</si>
  <si>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</si>
  <si>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</si>
  <si>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</si>
  <si>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</si>
  <si>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</si>
  <si>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</si>
  <si>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</si>
  <si>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</si>
  <si>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</si>
  <si>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</si>
  <si>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</si>
  <si>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</si>
  <si>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</si>
  <si>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</si>
  <si>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</si>
  <si>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</si>
  <si>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</si>
  <si>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</si>
  <si>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</si>
  <si>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</si>
  <si>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</si>
  <si>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</si>
  <si>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</si>
  <si>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</si>
  <si>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</si>
  <si>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</si>
  <si>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</si>
  <si>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</si>
  <si>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</si>
  <si>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</si>
  <si>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</si>
  <si>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</si>
  <si>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</si>
  <si>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</si>
  <si>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</si>
  <si>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</si>
  <si>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</si>
  <si>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</si>
  <si>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</si>
  <si>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</si>
  <si>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</si>
  <si>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</si>
  <si>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</si>
  <si>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</si>
  <si>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</si>
  <si>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</si>
  <si>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</si>
  <si>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</si>
  <si>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</si>
  <si>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</si>
  <si>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</si>
  <si>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</si>
  <si>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</si>
  <si>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</si>
  <si>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</si>
  <si>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</si>
  <si>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</si>
  <si>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</si>
  <si>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</si>
  <si>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</si>
  <si>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</si>
  <si>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</si>
  <si>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</si>
  <si>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</si>
  <si>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</si>
  <si>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</si>
  <si>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</si>
  <si>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</si>
  <si>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</si>
  <si>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</si>
  <si>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</si>
  <si>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</si>
  <si>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</si>
  <si>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</si>
  <si>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</si>
  <si>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</si>
  <si>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</si>
  <si>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</si>
  <si>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</si>
  <si>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</si>
  <si>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</si>
  <si>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</si>
  <si>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</si>
  <si>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</si>
  <si>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</si>
  <si>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</si>
  <si>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</si>
  <si>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</si>
  <si>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</si>
  <si>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</si>
  <si>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</si>
  <si>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</si>
  <si>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</si>
  <si>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</si>
  <si>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</si>
  <si>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</si>
  <si>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</si>
  <si>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</si>
  <si>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</si>
  <si>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</si>
  <si>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</si>
  <si>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</si>
  <si>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</si>
  <si>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</si>
  <si>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</si>
  <si>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</si>
  <si>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</si>
  <si>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</si>
  <si>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</si>
  <si>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</si>
  <si>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</si>
  <si>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</si>
  <si>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</si>
  <si>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</si>
  <si>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</si>
  <si>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</si>
  <si>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</si>
  <si>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</si>
  <si>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</si>
  <si>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</si>
  <si>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</si>
  <si>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</si>
  <si>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</si>
  <si>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</si>
  <si>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</si>
  <si>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</si>
  <si>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</si>
  <si>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</si>
  <si>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</si>
  <si>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</si>
  <si>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</si>
  <si>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</si>
  <si>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</si>
  <si>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</si>
  <si>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</si>
  <si>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</si>
  <si>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</si>
  <si>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</si>
  <si>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</si>
  <si>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</si>
  <si>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</si>
  <si>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</si>
  <si>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</si>
  <si>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</si>
  <si>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</si>
  <si>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</si>
  <si>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</si>
  <si>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</si>
  <si>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</si>
  <si>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</si>
  <si>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</si>
  <si>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</si>
  <si>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</si>
  <si>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</si>
  <si>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</si>
  <si>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</si>
  <si>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</si>
  <si>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</si>
  <si>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</si>
  <si>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</si>
  <si>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</si>
  <si>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</si>
  <si>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</si>
  <si>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</si>
  <si>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</si>
  <si>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</si>
  <si>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</si>
  <si>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</si>
  <si>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</si>
  <si>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</si>
  <si>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</si>
  <si>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</si>
  <si>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</si>
  <si>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</si>
  <si>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</si>
  <si>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</si>
  <si>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</si>
  <si>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</si>
  <si>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</si>
  <si>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</si>
  <si>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</si>
  <si>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</si>
  <si>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</si>
  <si>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</si>
  <si>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</si>
  <si>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</si>
  <si>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</si>
  <si>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</si>
  <si>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</si>
  <si>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</si>
  <si>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</si>
  <si>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</si>
  <si>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</si>
  <si>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</si>
  <si>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</si>
  <si>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</si>
  <si>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</si>
  <si>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</si>
  <si>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</si>
  <si>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</si>
  <si>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</si>
  <si>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</si>
  <si>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</si>
  <si>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</si>
  <si>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</si>
  <si>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</si>
  <si>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</si>
  <si>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</si>
  <si>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</si>
  <si>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</si>
  <si>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</si>
  <si>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</si>
  <si>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</si>
  <si>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</si>
  <si>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</si>
  <si>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</si>
  <si>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</si>
  <si>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</si>
  <si>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</si>
  <si>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</si>
  <si>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</si>
  <si>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</si>
  <si>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</si>
  <si>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</si>
  <si>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</si>
  <si>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</si>
  <si>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</si>
  <si>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</si>
  <si>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</si>
  <si>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</si>
  <si>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</si>
  <si>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</si>
  <si>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</si>
  <si>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</si>
  <si>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</si>
  <si>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</si>
  <si>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</si>
  <si>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</si>
  <si>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</si>
  <si>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</si>
  <si>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</si>
  <si>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</si>
  <si>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</si>
  <si>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</si>
  <si>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</si>
  <si>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</si>
  <si>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</si>
  <si>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</si>
  <si>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</si>
  <si>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</si>
  <si>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</si>
  <si>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</si>
  <si>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</si>
  <si>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</si>
  <si>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</si>
  <si>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</si>
  <si>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</si>
  <si>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</si>
  <si>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</si>
  <si>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</si>
  <si>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</si>
  <si>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</si>
  <si>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</si>
  <si>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</si>
  <si>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</si>
  <si>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</si>
  <si>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</si>
  <si>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</si>
  <si>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</si>
  <si>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</si>
  <si>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</si>
  <si>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</si>
  <si>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</si>
  <si>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</si>
  <si>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</si>
  <si>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</si>
  <si>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</si>
  <si>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</si>
  <si>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</si>
  <si>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</si>
  <si>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</si>
  <si>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</si>
  <si>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</si>
  <si>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</si>
  <si>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</si>
  <si>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</si>
  <si>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</si>
  <si>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</si>
  <si>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</si>
  <si>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</si>
  <si>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</si>
  <si>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</si>
  <si>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</si>
  <si>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</si>
  <si>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</si>
  <si>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</si>
  <si>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</si>
  <si>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</si>
  <si>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</si>
  <si>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</si>
  <si>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</si>
  <si>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</si>
  <si>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</si>
  <si>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</si>
  <si>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</si>
  <si>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</si>
  <si>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</si>
  <si>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</si>
  <si>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</si>
  <si>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</si>
  <si>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</si>
  <si>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</si>
  <si>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</si>
  <si>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</si>
  <si>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</si>
  <si>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</si>
  <si>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</si>
  <si>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</si>
  <si>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</si>
  <si>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</si>
  <si>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</si>
  <si>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</si>
  <si>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</si>
  <si>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</si>
  <si>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</si>
  <si>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</si>
  <si>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</si>
  <si>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</si>
  <si>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</si>
  <si>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</si>
  <si>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</si>
  <si>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</si>
  <si>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</si>
  <si>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</si>
  <si>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</si>
  <si>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</si>
  <si>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</si>
  <si>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</si>
  <si>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</si>
  <si>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</si>
  <si>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</si>
  <si>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</si>
  <si>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</si>
  <si>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</si>
  <si>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</si>
  <si>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</si>
  <si>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</si>
  <si>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</si>
  <si>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</si>
  <si>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</si>
  <si>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</si>
  <si>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</si>
  <si>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</si>
  <si>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</si>
  <si>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</si>
  <si>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</si>
  <si>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</si>
  <si>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</si>
  <si>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</si>
  <si>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</si>
  <si>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</si>
  <si>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</si>
  <si>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</si>
  <si>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</si>
  <si>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</si>
  <si>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</si>
  <si>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</si>
  <si>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</si>
  <si>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</si>
  <si>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</si>
  <si>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</si>
  <si>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</si>
  <si>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</si>
  <si>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</si>
  <si>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</si>
  <si>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</si>
  <si>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</si>
  <si>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</si>
  <si>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</si>
  <si>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</si>
  <si>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</si>
  <si>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</si>
  <si>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</si>
  <si>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</si>
  <si>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</si>
  <si>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</si>
  <si>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</si>
  <si>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</si>
  <si>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</si>
  <si>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</si>
  <si>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</si>
  <si>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</si>
  <si>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</si>
  <si>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</si>
  <si>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</si>
  <si>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</si>
  <si>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</si>
  <si>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</si>
  <si>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</si>
  <si>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</si>
  <si>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</si>
  <si>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</si>
  <si>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</si>
  <si>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</si>
  <si>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</si>
  <si>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</si>
  <si>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</si>
  <si>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</si>
  <si>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</si>
  <si>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</si>
  <si>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</si>
  <si>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</si>
  <si>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</si>
  <si>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</si>
  <si>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</si>
  <si>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</si>
  <si>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</si>
  <si>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</si>
  <si>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</si>
  <si>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</si>
  <si>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</si>
  <si>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</si>
  <si>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</si>
  <si>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</si>
  <si>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</si>
  <si>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</si>
  <si>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</si>
  <si>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</si>
  <si>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</si>
  <si>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</si>
  <si>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</si>
  <si>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</si>
  <si>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</si>
  <si>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</si>
  <si>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</si>
  <si>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</si>
  <si>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</si>
  <si>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</si>
  <si>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</si>
  <si>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</si>
  <si>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</si>
  <si>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</si>
  <si>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</si>
  <si>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</si>
  <si>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</si>
  <si>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</si>
  <si>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</si>
  <si>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</si>
  <si>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</si>
  <si>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</si>
  <si>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</si>
  <si>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</si>
  <si>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</si>
  <si>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</si>
  <si>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</si>
  <si>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</si>
  <si>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</si>
  <si>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</si>
  <si>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</si>
  <si>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</si>
  <si>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</si>
  <si>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</si>
  <si>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</si>
  <si>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</si>
  <si>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</si>
  <si>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</si>
  <si>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</si>
  <si>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</si>
  <si>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</si>
  <si>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</si>
  <si>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</si>
  <si>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</si>
  <si>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</si>
  <si>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</si>
  <si>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</si>
  <si>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</si>
  <si>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</si>
  <si>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</si>
  <si>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</si>
  <si>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</si>
  <si>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</si>
  <si>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</si>
  <si>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</si>
  <si>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</si>
  <si>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</si>
  <si>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</si>
  <si>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</si>
  <si>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</si>
  <si>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</si>
  <si>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</si>
  <si>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</si>
  <si>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</si>
  <si>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</si>
  <si>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</si>
  <si>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</si>
  <si>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</si>
  <si>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</si>
  <si>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</si>
  <si>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</si>
  <si>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</si>
  <si>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</si>
  <si>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</si>
  <si>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</si>
  <si>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</si>
  <si>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</si>
  <si>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</si>
  <si>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</si>
  <si>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</si>
  <si>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</si>
  <si>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</si>
  <si>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</si>
  <si>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</si>
  <si>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</si>
  <si>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</si>
  <si>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</si>
  <si>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</si>
  <si>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</si>
  <si>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</si>
  <si>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</si>
  <si>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</si>
  <si>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</si>
  <si>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</si>
  <si>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</si>
  <si>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</si>
  <si>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</si>
  <si>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</si>
  <si>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</si>
  <si>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</si>
  <si>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</si>
  <si>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</si>
  <si>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</si>
  <si>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</si>
  <si>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</si>
  <si>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</si>
  <si>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</si>
  <si>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</si>
  <si>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</si>
  <si>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</si>
  <si>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</si>
  <si>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</si>
  <si>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</si>
  <si>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</si>
  <si>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</si>
  <si>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</si>
  <si>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</si>
  <si>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</si>
  <si>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</si>
  <si>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</si>
  <si>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</si>
  <si>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</si>
  <si>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</si>
  <si>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</si>
  <si>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</si>
  <si>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</si>
  <si>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</si>
  <si>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</si>
  <si>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</si>
  <si>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</si>
  <si>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</si>
  <si>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</si>
  <si>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</si>
  <si>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</si>
  <si>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</si>
  <si>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</si>
  <si>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</si>
  <si>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</si>
  <si>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</si>
  <si>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</si>
  <si>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</si>
  <si>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</si>
  <si>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</si>
  <si>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</si>
  <si>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</si>
  <si>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</si>
  <si>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</si>
  <si>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</si>
  <si>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</si>
  <si>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</si>
  <si>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</si>
  <si>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</si>
  <si>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</si>
  <si>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</si>
  <si>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</si>
  <si>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</si>
  <si>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</si>
  <si>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</si>
  <si>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</si>
  <si>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</si>
  <si>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</si>
  <si>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</si>
  <si>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</si>
  <si>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</si>
  <si>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</si>
  <si>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</si>
  <si>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</si>
  <si>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</si>
  <si>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</si>
  <si>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</si>
  <si>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</si>
  <si>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</si>
  <si>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</si>
  <si>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</si>
  <si>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</si>
  <si>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</si>
  <si>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</si>
  <si>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</si>
  <si>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</si>
  <si>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</si>
  <si>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</si>
  <si>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</si>
  <si>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</si>
  <si>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</si>
  <si>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</si>
  <si>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</si>
  <si>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</si>
  <si>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</si>
  <si>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</si>
  <si>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</si>
  <si>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</si>
  <si>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</si>
  <si>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</si>
  <si>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</si>
  <si>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</si>
  <si>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</si>
  <si>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</si>
  <si>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</si>
  <si>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</si>
  <si>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</si>
  <si>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</si>
  <si>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</si>
  <si>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</si>
  <si>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</si>
  <si>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</si>
  <si>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</si>
  <si>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</si>
  <si>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</si>
  <si>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</si>
  <si>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</si>
  <si>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</si>
  <si>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</si>
  <si>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</si>
  <si>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</si>
  <si>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</si>
  <si>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</si>
  <si>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</si>
  <si>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</si>
  <si>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</si>
  <si>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</si>
  <si>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</si>
  <si>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</si>
  <si>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</si>
  <si>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</si>
  <si>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</si>
  <si>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</si>
  <si>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</si>
  <si>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</si>
  <si>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</si>
  <si>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</si>
  <si>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</si>
  <si>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</si>
  <si>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</si>
  <si>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</si>
  <si>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</si>
  <si>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</si>
  <si>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</si>
  <si>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</si>
  <si>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</si>
  <si>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</si>
  <si>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</si>
  <si>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</si>
  <si>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</si>
  <si>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</si>
  <si>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</si>
  <si>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</si>
  <si>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</si>
  <si>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</si>
  <si>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</si>
  <si>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</si>
  <si>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</si>
  <si>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</si>
  <si>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</si>
  <si>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</si>
  <si>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</si>
  <si>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</si>
  <si>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</si>
  <si>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</si>
  <si>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</si>
  <si>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</si>
  <si>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</si>
  <si>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</si>
  <si>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</si>
  <si>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</si>
  <si>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</si>
  <si>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</si>
  <si>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</si>
  <si>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</si>
  <si>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</si>
  <si>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</si>
  <si>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</si>
  <si>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</si>
  <si>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</si>
  <si>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</si>
  <si>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</si>
  <si>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</si>
  <si>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</si>
  <si>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</si>
  <si>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</si>
  <si>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</si>
  <si>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</si>
  <si>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</si>
  <si>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</si>
  <si>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</si>
  <si>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</si>
  <si>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</si>
  <si>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</si>
  <si>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</si>
  <si>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</si>
  <si>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</si>
  <si>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</si>
  <si>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</si>
  <si>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</si>
  <si>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</si>
  <si>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</si>
  <si>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</si>
  <si>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</si>
  <si>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</si>
  <si>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</si>
  <si>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</si>
  <si>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</si>
  <si>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</si>
  <si>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</si>
  <si>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</si>
  <si>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</si>
  <si>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</si>
  <si>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</si>
  <si>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</si>
  <si>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</si>
  <si>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</si>
  <si>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</si>
  <si>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</si>
  <si>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</si>
  <si>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</si>
  <si>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</si>
  <si>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</si>
  <si>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</si>
  <si>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</si>
  <si>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</si>
  <si>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</si>
  <si>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</si>
  <si>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</si>
  <si>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</si>
  <si>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</si>
  <si>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</si>
  <si>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</si>
  <si>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</si>
  <si>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</si>
  <si>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</si>
  <si>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</si>
  <si>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</si>
  <si>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</si>
  <si>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</si>
  <si>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</si>
  <si>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</si>
  <si>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</si>
  <si>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</si>
  <si>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</si>
  <si>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</si>
  <si>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</si>
  <si>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</si>
  <si>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</si>
  <si>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</si>
  <si>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</si>
  <si>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</si>
  <si>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</si>
  <si>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</si>
  <si>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</si>
  <si>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</si>
  <si>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</si>
  <si>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</si>
  <si>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</si>
  <si>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</si>
  <si>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</si>
  <si>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</si>
  <si>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</si>
  <si>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</si>
  <si>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</si>
  <si>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</si>
  <si>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</si>
  <si>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</si>
  <si>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</si>
  <si>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</si>
  <si>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</si>
  <si>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</si>
  <si>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</si>
  <si>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</si>
  <si>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</si>
  <si>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</si>
  <si>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</si>
  <si>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</si>
  <si>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</si>
  <si>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</si>
  <si>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</si>
  <si>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</si>
  <si>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</si>
  <si>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</si>
  <si>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</si>
  <si>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</si>
  <si>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</si>
  <si>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</si>
  <si>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</si>
  <si>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</si>
  <si>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</si>
  <si>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</si>
  <si>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</si>
  <si>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</si>
  <si>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</si>
  <si>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</si>
  <si>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</si>
  <si>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</si>
  <si>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</si>
  <si>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</si>
  <si>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</si>
  <si>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</si>
  <si>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</si>
  <si>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</si>
  <si>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</si>
  <si>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</si>
  <si>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</si>
  <si>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</si>
  <si>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</si>
  <si>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</si>
  <si>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</si>
  <si>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</si>
  <si>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</si>
  <si>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</si>
  <si>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</si>
  <si>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</si>
  <si>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</si>
  <si>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</si>
  <si>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</si>
  <si>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</si>
  <si>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</si>
  <si>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</si>
  <si>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</si>
  <si>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</si>
  <si>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</si>
  <si>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</si>
  <si>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</si>
  <si>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</si>
  <si>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</si>
  <si>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</si>
  <si>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</si>
  <si>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</si>
  <si>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</si>
  <si>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</si>
  <si>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</si>
  <si>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</si>
  <si>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</si>
  <si>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</si>
  <si>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</si>
  <si>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</si>
  <si>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</si>
  <si>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</si>
  <si>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</si>
  <si>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</si>
  <si>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</si>
  <si>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</si>
  <si>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</si>
  <si>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</si>
  <si>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</si>
  <si>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</si>
  <si>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</si>
  <si>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</si>
  <si>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</si>
  <si>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</si>
  <si>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</si>
  <si>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</si>
  <si>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</si>
  <si>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</si>
  <si>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</si>
  <si>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</si>
  <si>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</si>
  <si>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</si>
  <si>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</si>
  <si>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</si>
  <si>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</si>
  <si>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</si>
  <si>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</si>
  <si>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</si>
  <si>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</si>
  <si>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</si>
  <si>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</si>
  <si>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</si>
  <si>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</si>
  <si>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</si>
  <si>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</si>
  <si>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</si>
  <si>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</si>
  <si>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</si>
  <si>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</si>
  <si>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</si>
  <si>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</si>
  <si>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</si>
  <si>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</si>
  <si>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</si>
  <si>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</si>
  <si>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</si>
  <si>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</si>
  <si>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</si>
  <si>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</si>
  <si>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</si>
  <si>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</si>
  <si>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</si>
  <si>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</si>
  <si>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</si>
  <si>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</si>
  <si>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</si>
  <si>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</si>
  <si>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</si>
  <si>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</si>
  <si>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</si>
  <si>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</si>
  <si>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</si>
  <si>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</si>
  <si>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</si>
  <si>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</si>
  <si>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</si>
  <si>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</si>
  <si>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</si>
  <si>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</si>
  <si>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</si>
  <si>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</si>
  <si>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</si>
  <si>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</si>
  <si>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</si>
  <si>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</si>
  <si>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</si>
  <si>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</si>
  <si>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</si>
  <si>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</si>
  <si>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</si>
  <si>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</si>
  <si>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</si>
  <si>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</si>
  <si>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</si>
  <si>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</si>
  <si>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</si>
  <si>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</si>
  <si>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</si>
  <si>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</si>
  <si>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</si>
  <si>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</si>
  <si>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</si>
  <si>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</si>
  <si>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</si>
  <si>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</si>
  <si>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</si>
  <si>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</si>
  <si>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</si>
  <si>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</si>
  <si>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</si>
  <si>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</si>
  <si>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</si>
  <si>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</si>
  <si>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</si>
  <si>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</si>
  <si>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</si>
  <si>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</si>
  <si>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</si>
  <si>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</si>
  <si>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</si>
  <si>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</si>
  <si>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</si>
  <si>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</si>
  <si>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</si>
  <si>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</si>
  <si>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</si>
  <si>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</si>
  <si>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</si>
  <si>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</si>
  <si>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</si>
  <si>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</si>
  <si>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</si>
  <si>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</si>
  <si>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</si>
  <si>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</si>
  <si>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</si>
  <si>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</si>
  <si>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</si>
  <si>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</si>
  <si>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</si>
  <si>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</si>
  <si>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</si>
  <si>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</si>
  <si>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</si>
  <si>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</si>
  <si>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</si>
  <si>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</si>
  <si>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</si>
  <si>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</si>
  <si>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</si>
  <si>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</si>
  <si>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</si>
  <si>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</si>
  <si>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</si>
  <si>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</si>
  <si>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</si>
  <si>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</si>
  <si>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</si>
  <si>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</si>
  <si>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</si>
  <si>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</si>
  <si>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</si>
  <si>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</si>
  <si>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</si>
  <si>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</si>
  <si>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</si>
  <si>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</si>
  <si>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</si>
  <si>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</si>
  <si>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</si>
  <si>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</si>
  <si>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</si>
  <si>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</si>
  <si>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</si>
  <si>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</si>
  <si>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</si>
  <si>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</si>
  <si>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</si>
  <si>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</si>
  <si>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</si>
  <si>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</si>
  <si>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</si>
  <si>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</si>
  <si>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</si>
  <si>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</si>
  <si>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</si>
  <si>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</si>
  <si>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</si>
  <si>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</si>
  <si>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</si>
  <si>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</si>
  <si>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</si>
  <si>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</si>
  <si>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</si>
  <si>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</si>
  <si>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</si>
  <si>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</si>
  <si>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</si>
  <si>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</si>
  <si>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</si>
  <si>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</si>
  <si>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</si>
  <si>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</si>
  <si>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</si>
  <si>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</si>
  <si>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</si>
  <si>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</si>
  <si>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</si>
  <si>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</si>
  <si>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</si>
  <si>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</si>
  <si>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</si>
  <si>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</si>
  <si>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</si>
  <si>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</si>
  <si>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</si>
  <si>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</si>
  <si>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</si>
  <si>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</si>
  <si>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</si>
  <si>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</si>
  <si>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</si>
  <si>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</si>
  <si>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</si>
  <si>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</si>
  <si>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</si>
  <si>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</si>
  <si>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</si>
  <si>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</si>
  <si>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</si>
  <si>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</si>
  <si>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</si>
  <si>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</si>
  <si>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</si>
  <si>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</si>
  <si>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</si>
  <si>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</si>
  <si>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</si>
  <si>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</si>
  <si>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</si>
  <si>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</si>
  <si>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</si>
  <si>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</si>
  <si>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</si>
  <si>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</si>
  <si>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</si>
  <si>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</si>
  <si>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</si>
  <si>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</si>
  <si>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</si>
  <si>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</si>
  <si>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</si>
  <si>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</si>
  <si>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</si>
  <si>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</si>
  <si>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</si>
  <si>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</si>
  <si>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</si>
  <si>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</si>
  <si>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</si>
  <si>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</si>
  <si>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</si>
  <si>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</si>
  <si>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</si>
  <si>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</si>
  <si>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</si>
  <si>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</si>
  <si>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</si>
  <si>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</si>
  <si>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</si>
  <si>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</si>
  <si>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</si>
  <si>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</si>
  <si>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</si>
  <si>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</si>
  <si>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</si>
  <si>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</si>
  <si>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</si>
  <si>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</si>
  <si>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</si>
  <si>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</si>
  <si>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</si>
  <si>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</si>
  <si>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</si>
  <si>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</si>
  <si>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</si>
  <si>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</si>
  <si>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</si>
  <si>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</si>
  <si>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</si>
  <si>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</si>
  <si>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</si>
  <si>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</si>
  <si>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</si>
  <si>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</si>
  <si>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</si>
  <si>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</si>
  <si>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</si>
  <si>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</si>
  <si>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</si>
  <si>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</si>
  <si>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</si>
  <si>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</si>
  <si>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</si>
  <si>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</si>
  <si>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</si>
  <si>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</si>
  <si>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</si>
  <si>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</si>
  <si>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</si>
  <si>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</si>
  <si>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</si>
  <si>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</si>
  <si>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</si>
  <si>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</si>
  <si>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</si>
  <si>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</si>
  <si>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</si>
  <si>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</si>
  <si>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</si>
  <si>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</si>
  <si>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</si>
  <si>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</si>
  <si>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</si>
  <si>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</si>
  <si>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</si>
  <si>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</si>
  <si>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</si>
  <si>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</si>
  <si>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</si>
  <si>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</si>
  <si>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</si>
  <si>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</si>
  <si>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</si>
  <si>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</si>
  <si>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</si>
  <si>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</si>
  <si>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</si>
  <si>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</si>
  <si>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</si>
  <si>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</si>
  <si>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</si>
  <si>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</si>
  <si>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</si>
  <si>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</si>
  <si>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</si>
  <si>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</si>
  <si>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</si>
  <si>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</si>
  <si>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</si>
  <si>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</si>
  <si>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</si>
  <si>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</si>
  <si>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</si>
  <si>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</si>
  <si>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</si>
  <si>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</si>
  <si>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</si>
  <si>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</si>
  <si>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</si>
  <si>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</si>
  <si>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</si>
  <si>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</si>
  <si>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</si>
  <si>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</si>
  <si>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</si>
  <si>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</si>
  <si>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</si>
  <si>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</si>
  <si>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</si>
  <si>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</si>
  <si>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</si>
  <si>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</si>
  <si>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</si>
  <si>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</si>
  <si>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</si>
  <si>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</si>
  <si>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</si>
  <si>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</si>
  <si>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</si>
  <si>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</si>
  <si>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</si>
  <si>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</si>
  <si>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</si>
  <si>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</si>
  <si>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</si>
  <si>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</si>
  <si>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</si>
  <si>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</si>
  <si>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</si>
  <si>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</si>
  <si>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</si>
  <si>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</si>
  <si>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</si>
  <si>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</si>
  <si>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</si>
  <si>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</si>
  <si>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</si>
  <si>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</si>
  <si>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</si>
  <si>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</si>
  <si>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</si>
  <si>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</si>
  <si>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</si>
  <si>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</si>
  <si>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</si>
  <si>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</si>
  <si>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</si>
  <si>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</si>
  <si>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</si>
  <si>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</si>
  <si>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</si>
  <si>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</si>
  <si>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</si>
  <si>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</si>
  <si>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</si>
  <si>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</si>
  <si>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</si>
  <si>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</si>
  <si>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</si>
  <si>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</si>
  <si>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</si>
  <si>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</si>
  <si>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</si>
  <si>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</si>
  <si>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</si>
  <si>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</si>
  <si>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</si>
  <si>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</si>
  <si>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</si>
  <si>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</si>
  <si>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</si>
  <si>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</si>
  <si>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</si>
  <si>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</si>
  <si>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</si>
  <si>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</si>
  <si>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</si>
  <si>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</si>
  <si>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</si>
  <si>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</si>
  <si>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</si>
  <si>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</si>
  <si>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</si>
  <si>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</si>
  <si>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</si>
  <si>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</si>
  <si>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</si>
  <si>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</si>
  <si>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</si>
  <si>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</si>
  <si>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</si>
  <si>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</si>
  <si>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</si>
  <si>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</si>
  <si>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</si>
  <si>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</si>
  <si>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</si>
  <si>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</si>
  <si>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</si>
  <si>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</si>
  <si>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</si>
  <si>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</si>
  <si>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</si>
  <si>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</si>
  <si>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</si>
  <si>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</si>
  <si>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</si>
  <si>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</si>
  <si>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</si>
  <si>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</si>
  <si>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</si>
  <si>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</si>
  <si>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</si>
  <si>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</si>
  <si>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</si>
  <si>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</si>
  <si>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</si>
  <si>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</si>
  <si>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</si>
  <si>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</si>
  <si>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</si>
  <si>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</si>
  <si>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</si>
  <si>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</si>
  <si>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</si>
  <si>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</si>
  <si>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</si>
  <si>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</si>
  <si>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</si>
  <si>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</si>
  <si>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</si>
  <si>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</si>
  <si>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</si>
  <si>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</si>
  <si>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</si>
  <si>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</si>
  <si>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</si>
  <si>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</si>
  <si>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</si>
  <si>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</si>
  <si>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</si>
  <si>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</si>
  <si>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</si>
  <si>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</si>
  <si>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</si>
  <si>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</si>
  <si>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</si>
  <si>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</si>
  <si>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</si>
  <si>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</si>
  <si>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</si>
  <si>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</si>
  <si>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</si>
  <si>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</si>
  <si>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</si>
  <si>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</si>
  <si>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</si>
  <si>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</si>
  <si>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</si>
  <si>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</si>
  <si>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</si>
  <si>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</si>
  <si>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</si>
  <si>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</si>
  <si>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</si>
  <si>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</si>
  <si>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</si>
  <si>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</si>
  <si>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</si>
  <si>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</si>
  <si>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</si>
  <si>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</si>
  <si>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</si>
  <si>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</si>
  <si>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</si>
  <si>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</si>
  <si>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</si>
  <si>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</si>
  <si>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</si>
  <si>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</si>
  <si>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</si>
  <si>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</si>
  <si>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</si>
  <si>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</si>
  <si>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</si>
  <si>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</si>
  <si>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</si>
  <si>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</si>
  <si>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</si>
  <si>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</si>
  <si>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</si>
  <si>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</si>
  <si>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</si>
  <si>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</si>
  <si>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</si>
  <si>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</si>
  <si>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</si>
  <si>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</si>
  <si>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</si>
  <si>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</si>
  <si>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</si>
  <si>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</si>
  <si>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</si>
  <si>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</si>
  <si>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</si>
  <si>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</si>
  <si>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</si>
  <si>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</si>
  <si>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</si>
  <si>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</si>
  <si>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</si>
  <si>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</si>
  <si>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</si>
  <si>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</si>
  <si>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</si>
  <si>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</si>
  <si>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</si>
  <si>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</si>
  <si>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</si>
  <si>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</si>
  <si>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</si>
  <si>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</si>
  <si>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</si>
  <si>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</si>
  <si>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</si>
  <si>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</si>
  <si>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</si>
  <si>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</si>
  <si>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</si>
  <si>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</si>
  <si>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</si>
  <si>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</si>
  <si>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</si>
  <si>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</si>
  <si>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</si>
  <si>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</si>
  <si>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</si>
  <si>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</si>
  <si>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</si>
  <si>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</si>
  <si>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</si>
  <si>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</si>
  <si>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</si>
  <si>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</si>
  <si>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</si>
  <si>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</si>
  <si>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</si>
  <si>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</si>
  <si>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</si>
  <si>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</si>
  <si>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</si>
  <si>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</si>
  <si>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</si>
  <si>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</si>
  <si>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</si>
  <si>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</si>
  <si>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</si>
  <si>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</si>
  <si>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</si>
  <si>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</si>
  <si>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</si>
  <si>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</si>
  <si>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</si>
  <si>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</si>
  <si>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</si>
  <si>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</si>
  <si>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</si>
  <si>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</si>
  <si>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</si>
  <si>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</si>
  <si>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</si>
  <si>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</si>
  <si>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</si>
  <si>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</si>
  <si>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</si>
  <si>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</si>
  <si>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</si>
  <si>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</si>
  <si>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</si>
  <si>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</si>
  <si>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</si>
  <si>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</si>
  <si>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</si>
  <si>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</si>
  <si>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</si>
  <si>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</si>
  <si>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</si>
  <si>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</si>
  <si>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</si>
  <si>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</si>
  <si>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</si>
  <si>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</si>
  <si>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</si>
  <si>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</si>
  <si>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</si>
  <si>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</si>
  <si>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</si>
  <si>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</si>
  <si>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</si>
  <si>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</si>
  <si>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</si>
  <si>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</si>
  <si>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</si>
  <si>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</si>
  <si>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</si>
  <si>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</si>
  <si>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</si>
  <si>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</si>
  <si>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</si>
  <si>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</si>
  <si>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</si>
  <si>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</si>
  <si>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</si>
  <si>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</si>
  <si>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</si>
  <si>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</si>
  <si>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</si>
  <si>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</si>
  <si>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</si>
  <si>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</si>
  <si>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</si>
  <si>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</si>
  <si>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</si>
  <si>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</si>
  <si>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</si>
  <si>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</si>
  <si>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</si>
  <si>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</si>
  <si>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</si>
  <si>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</si>
  <si>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</si>
  <si>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</si>
  <si>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</si>
  <si>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</si>
  <si>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</si>
  <si>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</si>
  <si>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</si>
  <si>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</si>
  <si>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</si>
  <si>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</si>
  <si>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</si>
  <si>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</si>
  <si>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</si>
  <si>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</si>
  <si>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</si>
  <si>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</si>
  <si>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</si>
  <si>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</si>
  <si>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</si>
  <si>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</si>
  <si>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</si>
  <si>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</si>
  <si>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</si>
  <si>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</si>
  <si>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</si>
  <si>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</si>
  <si>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</si>
  <si>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</si>
  <si>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</si>
  <si>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</si>
  <si>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</si>
  <si>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</si>
  <si>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</si>
  <si>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</si>
  <si>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</si>
  <si>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</si>
  <si>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</si>
  <si>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</si>
  <si>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</si>
  <si>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</si>
  <si>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</si>
  <si>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</si>
  <si>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</si>
  <si>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</si>
  <si>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</si>
  <si>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</si>
  <si>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</si>
  <si>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</si>
  <si>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</si>
  <si>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</si>
  <si>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</si>
  <si>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</si>
  <si>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</si>
  <si>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</si>
  <si>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</si>
  <si>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</si>
  <si>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</si>
  <si>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</si>
  <si>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</si>
  <si>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</si>
  <si>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</si>
  <si>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</si>
  <si>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</si>
  <si>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</si>
  <si>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</si>
  <si>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</si>
  <si>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</si>
  <si>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</si>
  <si>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</si>
  <si>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</si>
  <si>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</si>
  <si>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</si>
  <si>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</si>
  <si>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</si>
  <si>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</si>
  <si>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</si>
  <si>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</si>
  <si>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</si>
  <si>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</si>
  <si>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</si>
  <si>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</si>
  <si>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</si>
  <si>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</si>
  <si>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</si>
  <si>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</si>
  <si>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</si>
  <si>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</si>
  <si>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</si>
  <si>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</si>
  <si>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</si>
  <si>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</si>
  <si>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</si>
  <si>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</si>
  <si>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</si>
  <si>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</si>
  <si>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</si>
  <si>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</si>
  <si>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</si>
  <si>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</si>
  <si>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</si>
  <si>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</si>
  <si>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</si>
  <si>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</si>
  <si>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</si>
  <si>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</si>
  <si>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</si>
  <si>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</si>
  <si>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</si>
  <si>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</si>
  <si>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</si>
  <si>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</si>
  <si>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</si>
  <si>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</si>
  <si>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</si>
  <si>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</si>
  <si>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</si>
  <si>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</si>
  <si>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</si>
  <si>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</si>
  <si>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</si>
  <si>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</si>
  <si>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</si>
  <si>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</si>
  <si>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</si>
  <si>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</si>
  <si>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</si>
  <si>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</si>
  <si>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</si>
  <si>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</si>
  <si>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</si>
  <si>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</si>
  <si>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</si>
  <si>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</si>
  <si>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</si>
  <si>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</si>
  <si>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</si>
  <si>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</si>
  <si>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</si>
  <si>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</si>
  <si>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</si>
  <si>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</si>
  <si>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</si>
  <si>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</si>
  <si>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</si>
  <si>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</si>
  <si>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</si>
  <si>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</si>
  <si>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</si>
  <si>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</si>
  <si>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</si>
  <si>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</si>
  <si>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</si>
  <si>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</si>
  <si>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</si>
  <si>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</si>
  <si>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</si>
  <si>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</si>
  <si>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</si>
  <si>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</si>
  <si>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</si>
  <si>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</si>
  <si>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</si>
  <si>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</si>
  <si>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</si>
  <si>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</si>
  <si>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</si>
  <si>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</si>
  <si>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</si>
  <si>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</si>
  <si>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</si>
  <si>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</si>
  <si>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</si>
  <si>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</si>
  <si>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</si>
  <si>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</si>
  <si>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</si>
  <si>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</si>
  <si>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</si>
  <si>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</si>
  <si>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</si>
  <si>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</si>
  <si>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</si>
  <si>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</si>
  <si>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</si>
  <si>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</si>
  <si>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</si>
  <si>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</si>
  <si>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</si>
  <si>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</si>
  <si>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</si>
  <si>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</si>
  <si>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</si>
  <si>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</si>
  <si>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</si>
  <si>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</si>
  <si>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</si>
  <si>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</si>
  <si>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</si>
  <si>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</si>
  <si>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</si>
  <si>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</si>
  <si>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</si>
  <si>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</si>
  <si>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</si>
  <si>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</si>
  <si>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</si>
  <si>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</si>
  <si>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</si>
  <si>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</si>
  <si>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</si>
  <si>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</si>
  <si>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</si>
  <si>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</si>
  <si>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</si>
  <si>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</si>
  <si>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</si>
  <si>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</si>
  <si>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</si>
  <si>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</si>
  <si>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</si>
  <si>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</si>
  <si>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</si>
  <si>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</si>
  <si>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</si>
  <si>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</si>
  <si>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</si>
  <si>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</si>
  <si>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</si>
  <si>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</si>
  <si>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</si>
  <si>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</si>
  <si>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</si>
  <si>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</si>
  <si>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</si>
  <si>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</si>
  <si>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</si>
  <si>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</si>
  <si>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</si>
  <si>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</si>
  <si>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</si>
  <si>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</si>
  <si>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</si>
  <si>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</si>
  <si>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</si>
  <si>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</si>
  <si>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</si>
  <si>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</si>
  <si>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</si>
  <si>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</si>
  <si>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</si>
  <si>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</si>
  <si>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</si>
  <si>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</si>
  <si>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</si>
  <si>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</si>
  <si>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</si>
  <si>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</si>
  <si>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</si>
  <si>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</si>
  <si>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</si>
  <si>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</si>
  <si>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</si>
  <si>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</si>
  <si>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</si>
  <si>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</si>
  <si>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</si>
  <si>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</si>
  <si>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</si>
  <si>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</si>
  <si>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</si>
  <si>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</si>
  <si>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</si>
  <si>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</si>
  <si>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</si>
  <si>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</si>
  <si>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</si>
  <si>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</si>
  <si>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</si>
  <si>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</si>
  <si>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</si>
  <si>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</si>
  <si>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</si>
  <si>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</si>
  <si>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</si>
  <si>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</si>
  <si>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</si>
  <si>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</si>
  <si>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</si>
  <si>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</si>
  <si>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</si>
  <si>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</si>
  <si>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</si>
  <si>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</si>
  <si>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</si>
  <si>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</si>
  <si>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</si>
  <si>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</si>
  <si>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</si>
  <si>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</si>
  <si>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</si>
  <si>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</si>
  <si>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</si>
  <si>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</si>
  <si>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</si>
  <si>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</si>
  <si>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</si>
  <si>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</si>
  <si>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</si>
  <si>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</si>
  <si>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</si>
  <si>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</si>
  <si>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</si>
  <si>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</si>
  <si>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</si>
  <si>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</si>
  <si>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</si>
  <si>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</si>
  <si>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</si>
  <si>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</si>
  <si>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</si>
  <si>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</si>
  <si>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</si>
  <si>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</si>
  <si>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</si>
  <si>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</si>
  <si>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</si>
  <si>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</si>
  <si>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</si>
  <si>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</si>
  <si>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</si>
  <si>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</si>
  <si>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</si>
  <si>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</si>
  <si>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</si>
  <si>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</si>
  <si>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</si>
  <si>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</si>
  <si>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</si>
  <si>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</si>
  <si>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</si>
  <si>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</si>
  <si>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</si>
  <si>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</si>
  <si>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</si>
  <si>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</si>
  <si>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</si>
  <si>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</si>
  <si>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</si>
  <si>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</si>
  <si>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</si>
  <si>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</si>
  <si>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</si>
  <si>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</si>
  <si>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</si>
  <si>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</si>
  <si>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</si>
  <si>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</si>
  <si>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</si>
  <si>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</si>
  <si>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</si>
  <si>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</si>
  <si>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</si>
  <si>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</si>
  <si>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</si>
  <si>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</si>
  <si>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</si>
  <si>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</si>
  <si>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</si>
  <si>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</si>
  <si>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</si>
  <si>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</si>
  <si>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</si>
  <si>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</si>
  <si>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</si>
  <si>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</si>
  <si>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</si>
  <si>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</si>
  <si>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</si>
  <si>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</si>
  <si>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</si>
  <si>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</si>
  <si>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</si>
  <si>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</si>
  <si>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</si>
  <si>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</si>
  <si>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</si>
  <si>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</si>
  <si>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</si>
  <si>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</si>
  <si>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</si>
  <si>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</si>
  <si>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</si>
  <si>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</si>
  <si>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</si>
  <si>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</si>
  <si>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</si>
  <si>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</si>
  <si>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</si>
  <si>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</si>
  <si>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</si>
  <si>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</si>
  <si>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</si>
  <si>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</si>
  <si>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</si>
  <si>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</si>
  <si>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</si>
  <si>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</si>
  <si>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</si>
  <si>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</si>
  <si>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</si>
  <si>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</si>
  <si>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</si>
  <si>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</si>
  <si>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</si>
  <si>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</si>
  <si>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</si>
  <si>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</si>
  <si>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</si>
  <si>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</si>
  <si>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</si>
  <si>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</si>
  <si>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</si>
  <si>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</si>
  <si>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</si>
  <si>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</si>
  <si>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</si>
  <si>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</si>
  <si>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</si>
  <si>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</si>
  <si>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</si>
  <si>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</si>
  <si>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</si>
  <si>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</si>
  <si>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</si>
  <si>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</si>
  <si>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</si>
  <si>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</si>
  <si>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</si>
  <si>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</si>
  <si>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</si>
  <si>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</si>
  <si>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</si>
  <si>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</si>
  <si>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</si>
  <si>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</si>
  <si>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</si>
  <si>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</si>
  <si>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</si>
  <si>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</si>
  <si>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</si>
  <si>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</si>
  <si>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</si>
  <si>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</si>
  <si>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</si>
  <si>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</si>
  <si>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</si>
  <si>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</si>
  <si>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</si>
  <si>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</si>
  <si>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</si>
  <si>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</si>
  <si>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</si>
  <si>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</si>
  <si>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</si>
  <si>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</si>
  <si>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</si>
  <si>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</si>
  <si>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</si>
  <si>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</si>
  <si>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</si>
  <si>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</si>
  <si>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</si>
  <si>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</si>
  <si>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</si>
  <si>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</si>
  <si>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</si>
  <si>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</si>
  <si>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</si>
  <si>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</si>
  <si>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</si>
  <si>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</si>
  <si>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</si>
  <si>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</si>
  <si>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</si>
  <si>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</si>
  <si>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</si>
  <si>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</si>
  <si>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</si>
  <si>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</si>
  <si>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</si>
  <si>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</si>
  <si>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</si>
  <si>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</si>
  <si>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</si>
  <si>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</si>
  <si>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</si>
  <si>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</si>
  <si>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</si>
  <si>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</si>
  <si>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</si>
  <si>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</si>
  <si>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</si>
  <si>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</si>
  <si>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</si>
  <si>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</si>
  <si>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</si>
  <si>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</si>
  <si>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</si>
  <si>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</si>
  <si>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</si>
  <si>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</si>
  <si>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</si>
  <si>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</si>
  <si>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</si>
  <si>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</si>
  <si>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</si>
  <si>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</si>
  <si>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</si>
  <si>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</si>
  <si>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</si>
  <si>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</si>
  <si>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</si>
  <si>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</si>
  <si>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</si>
  <si>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</si>
  <si>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</si>
  <si>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</si>
  <si>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</si>
  <si>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</si>
  <si>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</si>
  <si>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</si>
  <si>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</si>
  <si>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</si>
  <si>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</si>
  <si>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</si>
  <si>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</si>
  <si>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</si>
  <si>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</si>
  <si>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</si>
  <si>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</si>
  <si>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</si>
  <si>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</si>
  <si>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</si>
  <si>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</si>
  <si>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</si>
  <si>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</si>
  <si>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</si>
  <si>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</si>
  <si>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</si>
  <si>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</si>
  <si>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</si>
  <si>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</si>
  <si>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</si>
  <si>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</si>
  <si>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</si>
  <si>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</si>
  <si>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</si>
  <si>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</si>
  <si>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</si>
  <si>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</si>
  <si>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</si>
  <si>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</si>
  <si>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</si>
  <si>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</si>
  <si>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</si>
  <si>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</si>
  <si>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</si>
  <si>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</si>
  <si>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</si>
  <si>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</si>
  <si>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</si>
  <si>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</si>
  <si>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</si>
  <si>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</si>
  <si>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</si>
  <si>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</si>
  <si>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</si>
  <si>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</si>
  <si>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</si>
  <si>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</si>
  <si>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</si>
  <si>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</si>
  <si>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</si>
  <si>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</si>
  <si>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</si>
  <si>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</si>
  <si>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</si>
  <si>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</si>
  <si>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</si>
  <si>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</si>
  <si>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</si>
  <si>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</si>
  <si>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</si>
  <si>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</si>
  <si>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</si>
  <si>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</si>
  <si>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</si>
  <si>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</si>
  <si>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</si>
  <si>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</si>
  <si>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</si>
  <si>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</si>
  <si>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</si>
  <si>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</si>
  <si>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</si>
  <si>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</si>
  <si>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</si>
  <si>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</si>
  <si>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</si>
  <si>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</si>
  <si>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</si>
  <si>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</si>
  <si>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</si>
  <si>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</si>
  <si>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</si>
  <si>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</si>
  <si>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</si>
  <si>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</si>
  <si>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</si>
  <si>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</si>
  <si>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</si>
  <si>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</si>
  <si>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</si>
  <si>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</si>
  <si>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</si>
  <si>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</si>
  <si>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</si>
  <si>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</si>
  <si>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</si>
  <si>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</si>
  <si>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</si>
  <si>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</si>
  <si>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</si>
  <si>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</si>
  <si>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</si>
  <si>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</si>
  <si>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</si>
  <si>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</si>
  <si>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</si>
  <si>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</si>
  <si>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</si>
  <si>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</si>
  <si>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</si>
  <si>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</si>
  <si>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</si>
  <si>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</si>
  <si>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</si>
  <si>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</si>
  <si>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</si>
  <si>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</si>
  <si>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</si>
  <si>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</si>
  <si>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</si>
  <si>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</si>
  <si>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</si>
  <si>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</si>
  <si>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</si>
  <si>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</si>
  <si>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</si>
  <si>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</si>
  <si>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</si>
  <si>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</si>
  <si>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</si>
  <si>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</si>
  <si>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</si>
  <si>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</si>
  <si>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</si>
  <si>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</si>
  <si>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</si>
  <si>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</si>
  <si>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</si>
  <si>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</si>
  <si>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</si>
  <si>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</si>
  <si>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</si>
  <si>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</si>
  <si>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</si>
  <si>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</si>
  <si>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</si>
  <si>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</si>
  <si>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</si>
  <si>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</si>
  <si>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</si>
  <si>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</si>
  <si>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</si>
  <si>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</si>
  <si>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</si>
  <si>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</si>
  <si>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</si>
  <si>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</si>
  <si>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</si>
  <si>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</si>
  <si>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</si>
  <si>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</si>
  <si>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</si>
  <si>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</si>
  <si>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</si>
  <si>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</si>
  <si>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</si>
  <si>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</si>
  <si>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</si>
  <si>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</si>
  <si>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</si>
  <si>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</si>
  <si>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</si>
  <si>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</si>
  <si>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</si>
  <si>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</si>
  <si>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</si>
  <si>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</si>
  <si>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</si>
  <si>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</si>
  <si>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</si>
  <si>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</si>
  <si>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</si>
  <si>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</si>
  <si>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</si>
  <si>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</si>
  <si>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</si>
  <si>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</si>
  <si>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</si>
  <si>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</si>
  <si>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</si>
  <si>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</si>
  <si>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</si>
  <si>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</si>
  <si>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</si>
  <si>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</si>
  <si>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</si>
  <si>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</si>
  <si>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</si>
  <si>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</si>
  <si>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</si>
  <si>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</si>
  <si>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</si>
  <si>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</si>
  <si>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</si>
  <si>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</si>
  <si>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</si>
  <si>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</si>
  <si>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</si>
  <si>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</si>
  <si>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</si>
  <si>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</si>
  <si>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</si>
  <si>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</si>
  <si>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</si>
  <si>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</si>
  <si>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</si>
  <si>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</si>
  <si>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</si>
  <si>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</si>
  <si>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</si>
  <si>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</si>
  <si>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</si>
  <si>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</si>
  <si>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</si>
  <si>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</si>
  <si>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</si>
  <si>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</si>
  <si>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</si>
  <si>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</si>
  <si>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</si>
  <si>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</si>
  <si>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</si>
  <si>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</si>
  <si>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</si>
  <si>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</si>
  <si>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</si>
  <si>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</si>
  <si>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</si>
  <si>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</si>
  <si>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</si>
  <si>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</si>
  <si>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</si>
  <si>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</si>
  <si>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</si>
  <si>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</si>
  <si>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</si>
  <si>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</si>
  <si>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</si>
  <si>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</si>
  <si>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</si>
  <si>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</si>
  <si>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</si>
  <si>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</si>
  <si>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</si>
  <si>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</si>
  <si>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</si>
  <si>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</si>
  <si>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</si>
  <si>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</si>
  <si>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</si>
  <si>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</si>
  <si>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</si>
  <si>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</si>
  <si>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</si>
  <si>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</si>
  <si>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</si>
  <si>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</si>
  <si>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</si>
  <si>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</si>
  <si>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</si>
  <si>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</si>
  <si>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</si>
  <si>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</si>
  <si>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</si>
  <si>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</si>
  <si>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</si>
  <si>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</si>
  <si>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</si>
  <si>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</si>
  <si>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</si>
  <si>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</si>
  <si>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</si>
  <si>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</si>
  <si>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</si>
  <si>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</si>
  <si>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</si>
  <si>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</si>
  <si>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</si>
  <si>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</si>
  <si>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</si>
  <si>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</si>
  <si>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</si>
  <si>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</si>
  <si>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</si>
  <si>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</si>
  <si>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</si>
  <si>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</si>
  <si>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</si>
  <si>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</si>
  <si>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</si>
  <si>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</si>
  <si>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</si>
  <si>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</si>
  <si>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</si>
  <si>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</si>
  <si>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</si>
  <si>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</si>
  <si>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</si>
  <si>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</si>
  <si>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</si>
  <si>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</si>
  <si>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</si>
  <si>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</si>
  <si>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</si>
  <si>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</si>
  <si>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</si>
  <si>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</si>
  <si>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</si>
  <si>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</si>
  <si>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</si>
  <si>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</si>
  <si>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</si>
  <si>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</si>
  <si>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</si>
  <si>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</si>
  <si>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</si>
  <si>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</si>
  <si>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</si>
  <si>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</si>
  <si>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</si>
  <si>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</si>
  <si>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</si>
  <si>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</si>
  <si>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</si>
  <si>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</si>
  <si>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</si>
  <si>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</si>
  <si>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</si>
  <si>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</si>
  <si>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</si>
  <si>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</si>
  <si>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</si>
  <si>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</si>
  <si>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</si>
  <si>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</si>
  <si>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</si>
  <si>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</si>
  <si>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</si>
  <si>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</si>
  <si>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</si>
  <si>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</si>
  <si>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</si>
  <si>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</si>
  <si>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</si>
  <si>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</si>
  <si>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</si>
  <si>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</si>
  <si>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</si>
  <si>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</si>
  <si>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</si>
  <si>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</si>
  <si>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</si>
  <si>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</si>
  <si>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</si>
  <si>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</si>
  <si>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</si>
  <si>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</si>
  <si>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</si>
  <si>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</si>
  <si>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</si>
  <si>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</si>
  <si>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</si>
  <si>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</si>
  <si>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</si>
  <si>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</si>
  <si>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</si>
  <si>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</si>
  <si>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</si>
  <si>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</si>
  <si>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</si>
  <si>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</si>
  <si>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</si>
  <si>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</si>
  <si>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</si>
  <si>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</si>
  <si>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</si>
  <si>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</si>
  <si>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</si>
  <si>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</si>
  <si>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</si>
  <si>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</si>
  <si>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</si>
  <si>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</si>
  <si>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</si>
  <si>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</si>
  <si>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</si>
  <si>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</si>
  <si>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</si>
  <si>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</si>
  <si>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</si>
  <si>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</si>
  <si>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</si>
  <si>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</si>
  <si>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</si>
  <si>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</si>
  <si>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</si>
  <si>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</si>
  <si>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</si>
  <si>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</si>
  <si>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</si>
  <si>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</si>
  <si>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</si>
  <si>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</si>
  <si>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</si>
  <si>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</si>
  <si>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</si>
  <si>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</si>
  <si>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</si>
  <si>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</si>
  <si>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</si>
  <si>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</si>
  <si>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</si>
  <si>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</si>
  <si>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</si>
  <si>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</si>
  <si>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</si>
  <si>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</si>
  <si>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</si>
  <si>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</si>
  <si>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</si>
  <si>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</si>
  <si>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</si>
  <si>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</si>
  <si>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</si>
  <si>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</si>
  <si>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</si>
  <si>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</si>
  <si>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</si>
  <si>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</si>
  <si>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</si>
  <si>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</si>
  <si>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</si>
  <si>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</si>
  <si>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</si>
  <si>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</si>
  <si>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</si>
  <si>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</si>
  <si>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</si>
  <si>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</si>
  <si>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</si>
  <si>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</si>
  <si>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</si>
  <si>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</si>
  <si>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</si>
  <si>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</si>
  <si>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</si>
  <si>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</si>
  <si>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</si>
  <si>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</si>
  <si>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</si>
  <si>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</si>
  <si>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</si>
  <si>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</si>
  <si>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</si>
  <si>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</si>
  <si>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</si>
  <si>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</si>
  <si>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</si>
  <si>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</si>
  <si>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</si>
  <si>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</si>
  <si>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</si>
  <si>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</si>
  <si>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</si>
  <si>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</si>
  <si>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</si>
  <si>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</si>
  <si>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</si>
  <si>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</si>
  <si>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</si>
  <si>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</si>
  <si>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</si>
  <si>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</si>
  <si>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</si>
  <si>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</si>
  <si>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</si>
  <si>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</si>
  <si>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</si>
  <si>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</si>
  <si>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</si>
  <si>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</si>
  <si>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</si>
  <si>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</si>
  <si>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</si>
  <si>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</si>
  <si>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</si>
  <si>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</si>
  <si>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</si>
  <si>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</si>
  <si>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</si>
  <si>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</si>
  <si>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</si>
  <si>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</si>
  <si>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</si>
  <si>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</si>
  <si>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</si>
  <si>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</si>
  <si>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</si>
  <si>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</si>
  <si>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</si>
  <si>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</si>
  <si>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</si>
  <si>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</si>
  <si>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</si>
  <si>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</si>
  <si>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</si>
  <si>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</si>
  <si>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</si>
  <si>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</si>
  <si>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</si>
  <si>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</si>
  <si>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</si>
  <si>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</si>
  <si>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</si>
  <si>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</si>
  <si>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</si>
  <si>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</si>
  <si>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</si>
  <si>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</si>
  <si>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</si>
  <si>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</si>
  <si>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</si>
  <si>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</si>
  <si>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</si>
  <si>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</si>
  <si>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</si>
  <si>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</si>
  <si>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</si>
  <si>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</si>
  <si>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</si>
  <si>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</si>
  <si>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</si>
  <si>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</si>
  <si>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</si>
  <si>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</si>
  <si>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</si>
  <si>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</si>
  <si>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</si>
  <si>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</si>
  <si>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</si>
  <si>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</si>
  <si>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</si>
  <si>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</si>
  <si>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</si>
  <si>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</si>
  <si>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</si>
  <si>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</si>
  <si>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</si>
  <si>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</si>
  <si>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</si>
  <si>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</si>
  <si>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</si>
  <si>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</si>
  <si>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</si>
  <si>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</si>
  <si>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</si>
  <si>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</si>
  <si>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</si>
  <si>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</si>
  <si>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</si>
  <si>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</si>
  <si>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</si>
  <si>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</si>
  <si>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</si>
  <si>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</si>
  <si>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</si>
  <si>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</si>
  <si>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</si>
  <si>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</si>
  <si>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</si>
  <si>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</si>
  <si>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</si>
  <si>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</si>
  <si>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</si>
  <si>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</si>
  <si>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</si>
  <si>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</si>
  <si>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</si>
  <si>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</si>
  <si>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</si>
  <si>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</si>
  <si>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</si>
  <si>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</si>
  <si>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</si>
  <si>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</si>
  <si>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</si>
  <si>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</si>
  <si>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</si>
  <si>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</si>
  <si>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</si>
  <si>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</si>
  <si>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</si>
  <si>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</si>
  <si>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</si>
  <si>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</si>
  <si>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</si>
  <si>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</si>
  <si>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</si>
  <si>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</si>
  <si>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</si>
  <si>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</si>
  <si>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</si>
  <si>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</si>
  <si>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</si>
  <si>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</si>
  <si>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</si>
  <si>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</si>
  <si>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</si>
  <si>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</si>
  <si>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</si>
  <si>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</si>
  <si>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</si>
  <si>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</si>
  <si>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</si>
  <si>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</si>
  <si>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</si>
  <si>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</si>
  <si>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</si>
  <si>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</si>
  <si>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</si>
  <si>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</si>
  <si>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</si>
  <si>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</si>
  <si>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</si>
  <si>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</si>
  <si>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</si>
  <si>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</si>
  <si>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</si>
  <si>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</si>
  <si>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</si>
  <si>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</si>
  <si>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</si>
  <si>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</si>
  <si>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</si>
  <si>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</si>
  <si>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</si>
  <si>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</si>
  <si>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</si>
  <si>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</si>
  <si>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</si>
  <si>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</si>
  <si>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</si>
  <si>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</si>
  <si>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</si>
  <si>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</si>
  <si>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</si>
  <si>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</si>
  <si>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</si>
  <si>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</si>
  <si>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</si>
  <si>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</si>
  <si>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</si>
  <si>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</si>
  <si>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</si>
  <si>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</si>
  <si>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</si>
  <si>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</si>
  <si>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</si>
  <si>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</si>
  <si>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</si>
  <si>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</si>
  <si>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</si>
  <si>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</si>
  <si>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</si>
  <si>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</si>
  <si>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</si>
  <si>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</si>
  <si>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</si>
  <si>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</si>
  <si>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</si>
  <si>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</si>
  <si>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</si>
  <si>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</si>
  <si>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</si>
  <si>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</si>
  <si>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</si>
  <si>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</si>
  <si>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</si>
  <si>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</si>
  <si>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</si>
  <si>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</si>
  <si>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</si>
  <si>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</si>
  <si>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</si>
  <si>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</si>
  <si>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</si>
  <si>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</si>
  <si>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</si>
  <si>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</si>
  <si>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</si>
  <si>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</si>
  <si>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</si>
  <si>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</si>
  <si>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</si>
  <si>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</si>
  <si>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</si>
  <si>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</si>
  <si>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</si>
  <si>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</si>
  <si>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</si>
  <si>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</si>
  <si>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</si>
  <si>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</si>
  <si>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</si>
  <si>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</si>
  <si>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</si>
  <si>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</si>
  <si>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</si>
  <si>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</si>
  <si>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</si>
  <si>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</si>
  <si>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</si>
  <si>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</si>
  <si>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</si>
  <si>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</si>
  <si>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</si>
  <si>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</si>
  <si>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</si>
  <si>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</si>
  <si>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</si>
  <si>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</si>
  <si>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</si>
  <si>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</si>
  <si>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</si>
  <si>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</si>
  <si>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</si>
  <si>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</si>
  <si>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</si>
  <si>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</si>
  <si>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</si>
  <si>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</si>
  <si>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</si>
  <si>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</si>
  <si>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</si>
  <si>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</si>
  <si>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</si>
  <si>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</si>
  <si>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</si>
  <si>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</si>
  <si>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</si>
  <si>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</si>
  <si>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</si>
  <si>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</si>
  <si>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</si>
  <si>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</si>
  <si>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</si>
  <si>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</si>
  <si>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</si>
  <si>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</si>
  <si>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</si>
  <si>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</si>
  <si>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</si>
  <si>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</si>
  <si>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</si>
  <si>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</si>
  <si>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</si>
  <si>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</si>
  <si>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</si>
  <si>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</si>
  <si>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</si>
  <si>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</si>
  <si>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</si>
  <si>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</si>
  <si>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</si>
  <si>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</si>
  <si>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</si>
  <si>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</si>
  <si>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</si>
  <si>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</si>
  <si>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</si>
  <si>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</si>
  <si>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</si>
  <si>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</si>
  <si>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</si>
  <si>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</si>
  <si>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</si>
  <si>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</si>
  <si>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</si>
  <si>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</si>
  <si>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</si>
  <si>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</si>
  <si>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</si>
  <si>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</si>
  <si>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</si>
  <si>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</si>
  <si>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</si>
  <si>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</si>
  <si>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</si>
  <si>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</si>
  <si>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</si>
  <si>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</si>
  <si>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</si>
  <si>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</si>
  <si>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</si>
  <si>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</si>
  <si>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</si>
  <si>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</si>
  <si>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</si>
  <si>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</si>
  <si>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</si>
  <si>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</si>
  <si>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</si>
  <si>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</si>
  <si>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</si>
  <si>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</si>
  <si>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</si>
  <si>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</si>
  <si>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</si>
  <si>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</si>
  <si>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</si>
  <si>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</si>
  <si>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</si>
  <si>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</si>
  <si>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</si>
  <si>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</si>
  <si>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</si>
  <si>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</si>
  <si>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</si>
  <si>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</si>
  <si>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</si>
  <si>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</si>
  <si>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</si>
  <si>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</si>
  <si>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</si>
  <si>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</si>
  <si>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</si>
  <si>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</si>
  <si>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</si>
  <si>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</si>
  <si>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</si>
  <si>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</si>
  <si>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</si>
  <si>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</si>
  <si>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</si>
  <si>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</si>
  <si>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</si>
  <si>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</si>
  <si>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</si>
  <si>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</si>
  <si>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</si>
  <si>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</si>
  <si>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</si>
  <si>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</si>
  <si>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</si>
  <si>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</si>
  <si>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</si>
  <si>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</si>
  <si>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</si>
  <si>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</si>
  <si>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</si>
  <si>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</si>
  <si>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</si>
  <si>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</si>
  <si>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</si>
  <si>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</si>
  <si>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</si>
  <si>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</si>
  <si>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</si>
  <si>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</si>
  <si>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</si>
  <si>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</si>
  <si>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</si>
  <si>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</si>
  <si>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</si>
  <si>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</si>
  <si>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</si>
  <si>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</si>
  <si>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</si>
  <si>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</si>
  <si>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</si>
  <si>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</si>
  <si>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</si>
  <si>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</si>
  <si>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</si>
  <si>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</si>
  <si>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</si>
  <si>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</si>
  <si>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</si>
  <si>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</si>
  <si>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</si>
  <si>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</si>
  <si>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</si>
  <si>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</si>
  <si>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</si>
  <si>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</si>
  <si>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</si>
  <si>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</si>
  <si>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</si>
  <si>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</si>
  <si>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</si>
  <si>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</si>
  <si>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</si>
  <si>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</si>
  <si>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</si>
  <si>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</si>
  <si>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</si>
  <si>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</si>
  <si>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</si>
  <si>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</si>
  <si>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</si>
  <si>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</si>
  <si>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</si>
  <si>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</si>
  <si>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</si>
  <si>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</si>
  <si>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</si>
  <si>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</si>
  <si>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</si>
  <si>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</si>
  <si>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</si>
  <si>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</si>
  <si>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</si>
  <si>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</si>
  <si>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</si>
  <si>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</si>
  <si>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</si>
  <si>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</si>
  <si>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</si>
  <si>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</si>
  <si>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</si>
  <si>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</si>
  <si>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</si>
  <si>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</si>
  <si>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</si>
  <si>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</si>
  <si>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</si>
  <si>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</si>
  <si>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</si>
  <si>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</si>
  <si>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</si>
  <si>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</si>
  <si>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</si>
  <si>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</si>
  <si>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</si>
  <si>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</si>
  <si>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</si>
  <si>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</si>
  <si>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</si>
  <si>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</si>
  <si>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</si>
  <si>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</si>
  <si>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</si>
  <si>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</si>
  <si>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</si>
  <si>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</si>
  <si>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</si>
  <si>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</si>
  <si>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</si>
  <si>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</si>
  <si>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</si>
  <si>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</si>
  <si>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</si>
  <si>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</si>
  <si>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</si>
  <si>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</si>
  <si>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</si>
  <si>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</si>
  <si>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</si>
  <si>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</si>
  <si>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</si>
  <si>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</si>
  <si>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</si>
  <si>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</si>
  <si>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</si>
  <si>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</si>
  <si>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</si>
  <si>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</si>
  <si>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</si>
  <si>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</si>
  <si>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</si>
  <si>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</si>
  <si>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</si>
  <si>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</si>
  <si>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</si>
  <si>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</si>
  <si>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</si>
  <si>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</si>
  <si>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</si>
  <si>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</si>
  <si>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</si>
  <si>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</si>
  <si>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</si>
  <si>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</si>
  <si>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</si>
  <si>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</si>
  <si>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</si>
  <si>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</si>
  <si>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</si>
  <si>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</si>
  <si>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</si>
  <si>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</si>
  <si>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</si>
  <si>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</si>
  <si>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</si>
  <si>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</si>
  <si>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</si>
  <si>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</si>
  <si>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</si>
  <si>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</si>
  <si>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</si>
  <si>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</si>
  <si>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</si>
  <si>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</si>
  <si>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</si>
  <si>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</si>
  <si>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</si>
  <si>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</si>
  <si>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</si>
  <si>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</si>
  <si>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</si>
  <si>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</si>
  <si>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</si>
  <si>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</si>
  <si>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</si>
  <si>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</si>
  <si>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</si>
  <si>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</si>
  <si>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</si>
  <si>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</si>
  <si>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</si>
  <si>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</si>
  <si>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</si>
  <si>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</si>
  <si>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</si>
  <si>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</si>
  <si>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</si>
  <si>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</si>
  <si>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</si>
  <si>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</si>
  <si>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</si>
  <si>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</si>
  <si>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</si>
  <si>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</si>
  <si>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</si>
  <si>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</si>
  <si>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</si>
  <si>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</si>
  <si>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</si>
  <si>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</si>
  <si>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</si>
  <si>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</si>
  <si>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</si>
  <si>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</si>
  <si>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</si>
  <si>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</si>
  <si>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</si>
  <si>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</si>
  <si>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</si>
  <si>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</si>
  <si>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</si>
  <si>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</si>
  <si>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</si>
  <si>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</si>
  <si>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</si>
  <si>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</si>
  <si>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</si>
  <si>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</si>
  <si>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</si>
  <si>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</si>
  <si>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</si>
  <si>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</si>
  <si>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</si>
  <si>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</si>
  <si>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</si>
  <si>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</si>
  <si>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</si>
  <si>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</si>
  <si>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</si>
  <si>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</si>
  <si>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</si>
  <si>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</si>
  <si>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</si>
  <si>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</si>
  <si>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</si>
  <si>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</si>
  <si>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</si>
  <si>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</si>
  <si>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</si>
  <si>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</si>
  <si>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</si>
  <si>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</si>
  <si>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</si>
  <si>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</si>
  <si>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</si>
  <si>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</si>
  <si>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</si>
  <si>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</si>
  <si>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</si>
  <si>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</si>
  <si>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</si>
  <si>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</si>
  <si>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</si>
  <si>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</si>
  <si>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</si>
  <si>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</si>
  <si>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</si>
  <si>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</si>
  <si>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</si>
  <si>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</si>
  <si>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</si>
  <si>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</si>
  <si>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</si>
  <si>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</si>
  <si>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</si>
  <si>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</si>
  <si>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</si>
  <si>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</si>
  <si>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</si>
  <si>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</si>
  <si>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</si>
  <si>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</si>
  <si>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</si>
  <si>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</si>
  <si>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</si>
  <si>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</si>
  <si>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</si>
  <si>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</si>
  <si>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</si>
  <si>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</si>
  <si>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</si>
  <si>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</si>
  <si>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</si>
  <si>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</si>
  <si>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</si>
  <si>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</si>
  <si>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</si>
  <si>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</si>
  <si>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</si>
  <si>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</si>
  <si>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</si>
  <si>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</si>
  <si>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</si>
  <si>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</si>
  <si>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</si>
  <si>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</si>
  <si>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</si>
  <si>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</si>
  <si>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</si>
  <si>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</si>
  <si>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</si>
  <si>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</si>
  <si>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</si>
  <si>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</si>
  <si>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</si>
  <si>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</si>
  <si>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</si>
  <si>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</si>
  <si>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</si>
  <si>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</si>
  <si>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</si>
  <si>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</si>
  <si>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</si>
  <si>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</si>
  <si>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</si>
  <si>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</si>
  <si>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</si>
  <si>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</si>
  <si>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</si>
  <si>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</si>
  <si>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</si>
  <si>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</si>
  <si>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</si>
  <si>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</si>
  <si>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</si>
  <si>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</si>
  <si>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</si>
  <si>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</si>
  <si>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</si>
  <si>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</si>
  <si>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</si>
  <si>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</si>
  <si>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</si>
  <si>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</si>
  <si>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</si>
  <si>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</si>
  <si>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</si>
  <si>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</si>
  <si>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</si>
  <si>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</si>
  <si>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</si>
  <si>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</si>
  <si>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</si>
  <si>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</si>
  <si>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</si>
  <si>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</si>
  <si>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</si>
  <si>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</si>
  <si>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</si>
  <si>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</si>
  <si>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</si>
  <si>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</si>
  <si>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</si>
  <si>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</si>
  <si>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</si>
  <si>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</si>
  <si>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</si>
  <si>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</si>
  <si>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</si>
  <si>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</si>
  <si>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</si>
  <si>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</si>
  <si>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</si>
  <si>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</si>
  <si>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</si>
  <si>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</si>
  <si>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</si>
  <si>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</si>
  <si>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</si>
  <si>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</si>
  <si>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</si>
  <si>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</si>
  <si>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</si>
  <si>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</si>
  <si>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</si>
  <si>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</si>
  <si>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</si>
  <si>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</si>
  <si>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</si>
  <si>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</si>
  <si>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</si>
  <si>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</si>
  <si>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</si>
  <si>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</si>
  <si>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</si>
  <si>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</si>
  <si>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</si>
  <si>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</si>
  <si>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</si>
  <si>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</si>
  <si>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</si>
  <si>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</si>
  <si>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</si>
  <si>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</si>
  <si>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</si>
  <si>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</si>
  <si>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</si>
  <si>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</si>
  <si>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</si>
  <si>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</si>
  <si>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</si>
  <si>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</si>
  <si>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</si>
  <si>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</si>
  <si>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</si>
  <si>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</si>
  <si>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</si>
  <si>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</si>
  <si>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</si>
  <si>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</si>
  <si>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</si>
  <si>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</si>
  <si>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</si>
  <si>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</si>
  <si>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</si>
  <si>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</si>
  <si>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</si>
  <si>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</si>
  <si>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</si>
  <si>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</si>
  <si>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</si>
  <si>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</si>
  <si>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</si>
  <si>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</si>
  <si>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</si>
  <si>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</si>
  <si>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</si>
  <si>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</si>
  <si>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</si>
  <si>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</si>
  <si>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</si>
  <si>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</si>
  <si>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</si>
  <si>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</si>
  <si>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</si>
  <si>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</si>
  <si>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</si>
  <si>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</si>
  <si>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</si>
  <si>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</si>
  <si>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</si>
  <si>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</si>
  <si>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</si>
  <si>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</si>
  <si>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</si>
  <si>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</si>
  <si>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</si>
  <si>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</si>
  <si>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</si>
  <si>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</si>
  <si>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</si>
  <si>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</si>
  <si>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</si>
  <si>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</si>
  <si>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</si>
  <si>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</si>
  <si>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</si>
  <si>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</si>
  <si>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</si>
  <si>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</si>
  <si>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</si>
  <si>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</si>
  <si>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</si>
  <si>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</si>
  <si>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</si>
  <si>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</si>
  <si>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</si>
  <si>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</si>
  <si>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</si>
  <si>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</si>
  <si>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</si>
  <si>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</si>
  <si>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</si>
  <si>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</si>
  <si>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</si>
  <si>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</si>
  <si>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</si>
  <si>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</si>
  <si>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</si>
  <si>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</si>
  <si>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</si>
  <si>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</si>
  <si>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</si>
  <si>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</si>
  <si>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</si>
  <si>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</si>
  <si>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</si>
  <si>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</si>
  <si>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</si>
  <si>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</si>
  <si>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</si>
  <si>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</si>
  <si>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</si>
  <si>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</si>
  <si>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</si>
  <si>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</si>
  <si>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</si>
  <si>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</si>
  <si>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</si>
  <si>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</si>
  <si>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</si>
  <si>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</si>
  <si>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</si>
  <si>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</si>
  <si>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</si>
  <si>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</si>
  <si>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</si>
  <si>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</si>
  <si>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</si>
  <si>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</si>
  <si>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</si>
  <si>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</si>
  <si>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</si>
  <si>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</si>
  <si>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</si>
  <si>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</si>
  <si>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</si>
  <si>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</si>
  <si>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</si>
  <si>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</si>
  <si>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</si>
  <si>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</si>
  <si>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</si>
  <si>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</si>
  <si>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</si>
  <si>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</si>
  <si>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</si>
  <si>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</si>
  <si>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</si>
  <si>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</si>
  <si>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</si>
  <si>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</si>
  <si>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</si>
  <si>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</si>
  <si>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</si>
  <si>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</si>
  <si>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</si>
  <si>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</si>
  <si>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</si>
  <si>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</si>
  <si>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</si>
  <si>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</si>
  <si>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</si>
  <si>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</si>
  <si>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</si>
  <si>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</si>
  <si>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</si>
  <si>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</si>
  <si>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</si>
  <si>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</si>
  <si>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</si>
  <si>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</si>
  <si>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</si>
  <si>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</si>
  <si>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</si>
  <si>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</si>
  <si>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</si>
  <si>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</si>
  <si>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</si>
  <si>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</si>
  <si>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</si>
  <si>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</si>
  <si>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</si>
  <si>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</si>
  <si>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</si>
  <si>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</si>
  <si>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</si>
  <si>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</si>
  <si>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</si>
  <si>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</si>
  <si>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</si>
  <si>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</si>
  <si>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</si>
  <si>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</si>
  <si>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</si>
  <si>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</si>
  <si>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</si>
  <si>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</si>
  <si>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</si>
  <si>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</si>
  <si>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</si>
  <si>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</si>
  <si>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</si>
  <si>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</si>
  <si>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</si>
  <si>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</si>
  <si>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</si>
  <si>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</si>
  <si>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</si>
  <si>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</si>
  <si>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</si>
  <si>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</si>
  <si>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</si>
  <si>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</si>
  <si>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</si>
  <si>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</si>
  <si>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</si>
  <si>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</si>
  <si>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</si>
  <si>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</si>
  <si>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</si>
  <si>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</si>
  <si>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</si>
  <si>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</si>
  <si>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</si>
  <si>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</si>
  <si>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</si>
  <si>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</si>
  <si>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</si>
  <si>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</si>
  <si>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</si>
  <si>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</si>
  <si>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</si>
  <si>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</si>
  <si>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</si>
  <si>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</si>
  <si>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</si>
  <si>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</si>
  <si>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</si>
  <si>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</si>
  <si>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</si>
  <si>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</si>
  <si>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</si>
  <si>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</si>
  <si>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</si>
  <si>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</si>
  <si>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</si>
  <si>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</si>
  <si>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</si>
  <si>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</si>
  <si>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</si>
  <si>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</si>
  <si>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</si>
  <si>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</si>
  <si>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</si>
  <si>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</si>
  <si>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</si>
  <si>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</si>
  <si>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</si>
  <si>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</si>
  <si>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</si>
  <si>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</si>
  <si>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</si>
  <si>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</si>
  <si>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</si>
  <si>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</si>
  <si>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</si>
  <si>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</si>
  <si>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</si>
  <si>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</si>
  <si>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</si>
  <si>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</si>
  <si>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</si>
  <si>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</si>
  <si>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</si>
  <si>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</si>
  <si>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</si>
  <si>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</si>
  <si>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</si>
  <si>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</si>
  <si>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</si>
  <si>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</si>
  <si>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</si>
  <si>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</si>
  <si>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</si>
  <si>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</si>
  <si>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</si>
  <si>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</si>
  <si>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</si>
  <si>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</si>
  <si>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</si>
  <si>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</si>
  <si>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</si>
  <si>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</si>
  <si>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</si>
  <si>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</si>
  <si>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</si>
  <si>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</si>
  <si>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</si>
  <si>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</si>
  <si>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</si>
  <si>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</si>
  <si>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</si>
  <si>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</si>
  <si>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</si>
  <si>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</si>
  <si>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</si>
  <si>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</si>
  <si>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</si>
  <si>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</si>
  <si>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</si>
  <si>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</si>
  <si>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</si>
  <si>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</si>
  <si>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</si>
  <si>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</si>
  <si>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</si>
  <si>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</si>
  <si>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</si>
  <si>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</si>
  <si>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</si>
  <si>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</si>
  <si>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</si>
  <si>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</si>
  <si>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</si>
  <si>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</si>
  <si>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</si>
  <si>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</si>
  <si>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</si>
  <si>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</si>
  <si>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</si>
  <si>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</si>
  <si>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</si>
  <si>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</si>
  <si>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</si>
  <si>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</si>
  <si>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</si>
  <si>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</si>
  <si>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</si>
  <si>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</si>
  <si>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</si>
  <si>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</si>
  <si>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</si>
  <si>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</si>
  <si>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</si>
  <si>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</si>
  <si>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</si>
  <si>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</si>
  <si>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</si>
  <si>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</si>
  <si>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</si>
  <si>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</si>
  <si>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</si>
  <si>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</si>
  <si>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</si>
  <si>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</si>
  <si>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</si>
  <si>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</si>
  <si>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</si>
  <si>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</si>
  <si>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</si>
  <si>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</si>
  <si>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</si>
  <si>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</si>
  <si>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</si>
  <si>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</si>
  <si>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</si>
  <si>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</si>
  <si>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</si>
  <si>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</si>
  <si>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</si>
  <si>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</si>
  <si>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</si>
  <si>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</si>
  <si>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</si>
  <si>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</si>
  <si>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</si>
  <si>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</si>
  <si>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</si>
  <si>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</si>
  <si>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</si>
  <si>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</si>
  <si>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</si>
  <si>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</si>
  <si>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</si>
  <si>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</si>
  <si>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</si>
  <si>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</si>
  <si>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</si>
  <si>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</si>
  <si>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</si>
  <si>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</si>
  <si>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</si>
  <si>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</si>
  <si>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</si>
  <si>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</si>
  <si>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</si>
  <si>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</si>
  <si>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</si>
  <si>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</si>
  <si>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</si>
  <si>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</si>
  <si>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</si>
  <si>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</si>
  <si>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</si>
  <si>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</si>
  <si>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</si>
  <si>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</si>
  <si>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</si>
  <si>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</si>
  <si>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</si>
  <si>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</si>
  <si>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</si>
  <si>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</si>
  <si>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</si>
  <si>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</si>
  <si>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</si>
  <si>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</si>
  <si>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</si>
  <si>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</si>
  <si>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</si>
  <si>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</si>
  <si>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</si>
  <si>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</si>
  <si>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</si>
  <si>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</si>
  <si>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</si>
  <si>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</si>
  <si>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</si>
  <si>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</si>
  <si>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</si>
  <si>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</si>
  <si>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</si>
  <si>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</si>
  <si>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</si>
  <si>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</si>
  <si>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</si>
  <si>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</si>
  <si>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</si>
  <si>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</si>
  <si>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</si>
  <si>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</si>
  <si>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</si>
  <si>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</si>
  <si>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</si>
  <si>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</si>
  <si>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</si>
  <si>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</si>
  <si>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</si>
  <si>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</si>
  <si>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</si>
  <si>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</si>
  <si>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</si>
  <si>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</si>
  <si>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</si>
  <si>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</si>
  <si>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</si>
  <si>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</si>
  <si>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</si>
  <si>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</si>
  <si>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</si>
  <si>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</si>
  <si>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</si>
  <si>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</si>
  <si>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</si>
  <si>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</si>
  <si>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</si>
  <si>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</si>
  <si>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</si>
  <si>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</si>
  <si>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</si>
  <si>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</si>
  <si>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</si>
  <si>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</si>
  <si>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</si>
  <si>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</si>
  <si>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</si>
  <si>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</si>
  <si>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</si>
  <si>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</si>
  <si>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</si>
  <si>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</si>
  <si>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</si>
  <si>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</si>
  <si>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</si>
  <si>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</si>
  <si>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</si>
  <si>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</si>
  <si>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</si>
  <si>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</si>
  <si>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</si>
  <si>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</si>
  <si>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</si>
  <si>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</si>
  <si>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</si>
  <si>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</si>
  <si>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</si>
  <si>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</si>
  <si>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</si>
  <si>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</si>
  <si>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</si>
  <si>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</si>
  <si>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</si>
  <si>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</si>
  <si>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</si>
  <si>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</si>
  <si>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</si>
  <si>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</si>
  <si>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</si>
  <si>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</si>
  <si>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</si>
  <si>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</si>
  <si>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</si>
  <si>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</si>
  <si>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</si>
  <si>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</si>
  <si>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</si>
  <si>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</si>
  <si>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</si>
  <si>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</si>
  <si>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</si>
  <si>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</si>
  <si>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</si>
  <si>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</si>
  <si>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</si>
  <si>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</si>
  <si>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</si>
  <si>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</si>
  <si>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</si>
  <si>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</si>
  <si>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</si>
  <si>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</si>
  <si>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</si>
  <si>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</si>
  <si>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</si>
  <si>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</si>
  <si>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</si>
  <si>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</si>
  <si>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</si>
  <si>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</si>
  <si>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</si>
  <si>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</si>
  <si>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</si>
  <si>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</si>
  <si>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</si>
  <si>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</si>
  <si>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</si>
  <si>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</si>
  <si>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</si>
  <si>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</si>
  <si>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</si>
  <si>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</si>
  <si>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</si>
  <si>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</si>
  <si>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</si>
  <si>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</si>
  <si>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</si>
  <si>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</si>
  <si>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</si>
  <si>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</si>
  <si>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</si>
  <si>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</si>
  <si>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</si>
  <si>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</si>
  <si>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</si>
  <si>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</si>
  <si>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</si>
  <si>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</si>
  <si>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</si>
  <si>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</si>
  <si>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</si>
  <si>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</si>
  <si>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</si>
  <si>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</si>
  <si>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</si>
  <si>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</si>
  <si>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</si>
  <si>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</si>
  <si>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</si>
  <si>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</si>
  <si>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</si>
  <si>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</si>
  <si>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</si>
  <si>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</si>
  <si>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</si>
  <si>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</si>
  <si>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</si>
  <si>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</si>
  <si>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</si>
  <si>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</si>
  <si>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</si>
  <si>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</si>
  <si>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</si>
  <si>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</si>
  <si>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</si>
  <si>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</si>
  <si>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</si>
  <si>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</si>
  <si>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</si>
  <si>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</si>
  <si>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</si>
  <si>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</si>
  <si>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</si>
  <si>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</si>
  <si>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</si>
  <si>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</si>
  <si>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</si>
  <si>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</si>
  <si>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</si>
  <si>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</si>
  <si>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</si>
  <si>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</si>
  <si>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</si>
  <si>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</si>
  <si>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</si>
  <si>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</si>
  <si>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</si>
  <si>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</si>
  <si>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</si>
  <si>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</si>
  <si>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</si>
  <si>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</si>
  <si>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</si>
  <si>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</si>
  <si>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</si>
  <si>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</si>
  <si>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</si>
  <si>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</si>
  <si>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</si>
  <si>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</si>
  <si>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</si>
  <si>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</si>
  <si>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</si>
  <si>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</si>
  <si>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</si>
  <si>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</si>
  <si>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</si>
  <si>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</si>
  <si>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</si>
  <si>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</si>
  <si>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</si>
  <si>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</si>
  <si>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</si>
  <si>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</si>
  <si>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</si>
  <si>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</si>
  <si>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</si>
  <si>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</si>
  <si>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</si>
  <si>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</si>
  <si>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</si>
  <si>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</si>
  <si>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</si>
  <si>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</si>
  <si>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</si>
  <si>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</si>
  <si>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</si>
  <si>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</si>
  <si>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</si>
  <si>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</si>
  <si>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</si>
  <si>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</si>
  <si>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</si>
  <si>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</si>
  <si>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</si>
  <si>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</si>
  <si>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</si>
  <si>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</si>
  <si>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</si>
  <si>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</si>
  <si>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</si>
  <si>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</si>
  <si>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</si>
  <si>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</si>
  <si>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</si>
  <si>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</si>
  <si>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</si>
  <si>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</si>
  <si>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</si>
  <si>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</si>
  <si>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</si>
  <si>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</si>
  <si>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</si>
  <si>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</si>
  <si>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</si>
  <si>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</si>
  <si>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</si>
  <si>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</si>
  <si>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</si>
  <si>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</si>
  <si>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</si>
  <si>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</si>
  <si>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</si>
  <si>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</si>
  <si>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</si>
  <si>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</si>
  <si>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</si>
  <si>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</si>
  <si>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</si>
  <si>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</si>
  <si>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</si>
  <si>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</si>
  <si>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</si>
  <si>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</si>
  <si>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</si>
  <si>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</si>
  <si>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</si>
  <si>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</si>
  <si>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</si>
  <si>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</si>
  <si>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</si>
  <si>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</si>
  <si>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</si>
  <si>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</si>
  <si>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</si>
  <si>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</si>
  <si>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</si>
  <si>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</si>
  <si>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</si>
  <si>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</si>
  <si>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</si>
  <si>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</si>
  <si>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</si>
  <si>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</si>
  <si>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</si>
  <si>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</si>
  <si>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</si>
  <si>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</si>
  <si>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</si>
  <si>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</si>
  <si>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</si>
  <si>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</si>
  <si>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</si>
  <si>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</si>
  <si>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</si>
  <si>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</si>
  <si>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</si>
  <si>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</si>
  <si>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</si>
  <si>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</si>
  <si>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</si>
  <si>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</si>
  <si>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</si>
  <si>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</si>
  <si>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</si>
  <si>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</si>
  <si>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</si>
  <si>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</si>
  <si>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</si>
  <si>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</si>
  <si>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</si>
  <si>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</si>
  <si>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</si>
  <si>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</si>
  <si>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</si>
  <si>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</si>
  <si>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</si>
  <si>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</si>
  <si>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</si>
  <si>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</si>
  <si>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</si>
  <si>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</si>
  <si>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</si>
  <si>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</si>
  <si>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</si>
  <si>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</si>
  <si>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</si>
  <si>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</si>
  <si>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</si>
  <si>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</si>
  <si>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</si>
  <si>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</si>
  <si>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</si>
  <si>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</si>
  <si>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</si>
  <si>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</si>
  <si>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</si>
  <si>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</si>
  <si>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</si>
  <si>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</si>
  <si>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</si>
  <si>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</si>
  <si>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</si>
  <si>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</si>
  <si>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</si>
  <si>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</si>
  <si>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</si>
  <si>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</si>
  <si>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</si>
  <si>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</si>
  <si>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</si>
  <si>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</si>
  <si>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</si>
  <si>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</si>
  <si>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</si>
  <si>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</si>
  <si>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</si>
  <si>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</si>
  <si>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</si>
  <si>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</si>
  <si>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</si>
  <si>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</si>
  <si>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</si>
  <si>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</si>
  <si>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</si>
  <si>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</si>
  <si>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</si>
  <si>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</si>
  <si>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</si>
  <si>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</si>
  <si>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</si>
  <si>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</si>
  <si>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</si>
  <si>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</si>
  <si>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</si>
  <si>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</si>
  <si>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</si>
  <si>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</si>
  <si>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</si>
  <si>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</si>
  <si>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</si>
  <si>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</si>
  <si>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</si>
  <si>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</si>
  <si>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</si>
  <si>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</si>
  <si>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</si>
  <si>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</si>
  <si>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</si>
  <si>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</si>
  <si>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</si>
  <si>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</si>
  <si>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</si>
  <si>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</si>
  <si>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</si>
  <si>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</si>
  <si>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</si>
  <si>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</si>
  <si>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</si>
  <si>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</si>
  <si>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</si>
  <si>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</si>
  <si>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</si>
  <si>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</si>
  <si>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</si>
  <si>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</si>
  <si>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</si>
  <si>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</si>
  <si>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</si>
  <si>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</si>
  <si>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</si>
  <si>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</si>
  <si>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</si>
  <si>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</si>
  <si>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</si>
  <si>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</si>
  <si>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</si>
  <si>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</si>
  <si>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</si>
  <si>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</si>
  <si>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</si>
  <si>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</si>
  <si>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</si>
  <si>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</si>
  <si>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</si>
  <si>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</si>
  <si>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</si>
  <si>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</si>
  <si>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</si>
  <si>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</si>
  <si>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</si>
  <si>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</si>
  <si>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</si>
  <si>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</si>
  <si>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</si>
  <si>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</si>
  <si>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</si>
  <si>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</si>
  <si>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</si>
  <si>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</si>
  <si>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</si>
  <si>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</si>
  <si>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</si>
  <si>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</si>
  <si>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</si>
  <si>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</si>
  <si>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</si>
  <si>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</si>
  <si>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</si>
  <si>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</si>
  <si>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</si>
  <si>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</si>
  <si>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</si>
  <si>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</si>
  <si>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</si>
  <si>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</si>
  <si>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</si>
  <si>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</si>
  <si>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</si>
  <si>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</si>
  <si>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</si>
  <si>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</si>
  <si>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</si>
  <si>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</si>
  <si>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</si>
  <si>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</si>
  <si>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</si>
  <si>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</si>
  <si>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</si>
  <si>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</si>
  <si>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</si>
  <si>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</si>
  <si>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</si>
  <si>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</si>
  <si>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</si>
  <si>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</si>
  <si>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</si>
  <si>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</si>
  <si>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</si>
  <si>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</si>
  <si>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</si>
  <si>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</si>
  <si>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</si>
  <si>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</si>
  <si>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</si>
  <si>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</si>
  <si>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</si>
  <si>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</si>
  <si>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</si>
  <si>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</si>
  <si>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</si>
  <si>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</si>
  <si>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</si>
  <si>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</si>
  <si>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</si>
  <si>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</si>
  <si>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</si>
  <si>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</si>
  <si>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</si>
  <si>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</si>
  <si>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</si>
  <si>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</si>
  <si>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</si>
  <si>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</si>
  <si>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</si>
  <si>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</si>
  <si>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</si>
  <si>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</si>
  <si>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</si>
  <si>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</si>
  <si>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</si>
  <si>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</si>
  <si>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</si>
  <si>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</si>
  <si>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</si>
  <si>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</si>
  <si>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</si>
  <si>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</si>
  <si>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</si>
  <si>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</si>
  <si>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</si>
  <si>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</si>
  <si>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</si>
  <si>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</si>
  <si>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</si>
  <si>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</si>
  <si>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</si>
  <si>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</si>
  <si>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</si>
  <si>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</si>
  <si>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</si>
  <si>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</si>
  <si>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</si>
  <si>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</si>
  <si>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</si>
  <si>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</si>
  <si>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</si>
  <si>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</si>
  <si>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</si>
  <si>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</si>
  <si>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</si>
  <si>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</si>
  <si>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</si>
  <si>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</si>
  <si>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</si>
  <si>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</si>
  <si>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</si>
  <si>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</si>
  <si>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</si>
  <si>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</si>
  <si>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</si>
  <si>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</si>
  <si>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</si>
  <si>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</si>
  <si>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</si>
  <si>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</si>
  <si>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</si>
  <si>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</si>
  <si>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</si>
  <si>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</si>
  <si>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</si>
  <si>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</si>
  <si>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</si>
  <si>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</si>
  <si>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</si>
  <si>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</si>
  <si>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</si>
  <si>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</si>
  <si>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</si>
  <si>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</si>
  <si>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</si>
  <si>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</si>
  <si>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</si>
  <si>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</si>
  <si>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</si>
  <si>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</si>
  <si>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</si>
  <si>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</si>
  <si>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</si>
  <si>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</si>
  <si>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</si>
  <si>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</si>
  <si>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</si>
  <si>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</si>
  <si>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</si>
  <si>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</si>
  <si>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</si>
  <si>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</si>
  <si>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</si>
  <si>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</si>
  <si>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</si>
  <si>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</si>
  <si>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</si>
  <si>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</si>
  <si>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</si>
  <si>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</si>
  <si>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</si>
  <si>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</si>
  <si>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</si>
  <si>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</si>
  <si>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</si>
  <si>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</si>
  <si>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</si>
  <si>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</si>
  <si>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</si>
  <si>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</si>
  <si>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</si>
  <si>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</si>
  <si>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</si>
  <si>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</si>
  <si>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</si>
  <si>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</si>
  <si>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</si>
  <si>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</si>
  <si>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</si>
  <si>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</si>
  <si>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</si>
  <si>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</si>
  <si>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</si>
  <si>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</si>
  <si>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</si>
  <si>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</si>
  <si>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</si>
  <si>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</si>
  <si>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</si>
  <si>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</si>
  <si>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</si>
  <si>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</si>
  <si>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</si>
  <si>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</si>
  <si>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</si>
  <si>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</si>
  <si>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</si>
  <si>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</si>
  <si>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</si>
  <si>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</si>
  <si>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</si>
  <si>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</si>
  <si>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</si>
  <si>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</si>
  <si>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</si>
  <si>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</si>
  <si>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</si>
  <si>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</si>
  <si>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</si>
  <si>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</si>
  <si>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</si>
  <si>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</si>
  <si>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</si>
  <si>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</si>
  <si>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</si>
  <si>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</si>
  <si>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</si>
  <si>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</si>
  <si>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</si>
  <si>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</si>
  <si>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</si>
  <si>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</si>
  <si>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</si>
  <si>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</si>
  <si>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</si>
  <si>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</si>
  <si>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</si>
  <si>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</si>
  <si>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</si>
  <si>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</si>
  <si>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</si>
  <si>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</si>
  <si>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</si>
  <si>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</si>
  <si>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</si>
  <si>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</si>
  <si>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</si>
  <si>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</si>
  <si>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</si>
  <si>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</si>
  <si>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</si>
  <si>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</si>
  <si>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</si>
  <si>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</si>
  <si>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</si>
  <si>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</si>
  <si>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</si>
  <si>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</si>
  <si>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</si>
  <si>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</si>
  <si>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</si>
  <si>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</si>
  <si>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</si>
  <si>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</si>
  <si>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</si>
  <si>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</si>
  <si>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</si>
  <si>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</si>
  <si>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</si>
  <si>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</si>
  <si>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</si>
  <si>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</si>
  <si>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</si>
  <si>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</si>
  <si>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</si>
  <si>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</si>
  <si>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</si>
  <si>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</si>
  <si>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</si>
  <si>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</si>
  <si>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</si>
  <si>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</si>
  <si>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</si>
  <si>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</si>
  <si>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</si>
  <si>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</si>
  <si>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</si>
  <si>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</si>
  <si>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</si>
  <si>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</si>
  <si>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</si>
  <si>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</si>
  <si>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</si>
  <si>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</si>
  <si>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</si>
  <si>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</si>
  <si>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</si>
  <si>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</si>
  <si>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</si>
  <si>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</si>
  <si>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</si>
  <si>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</si>
  <si>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</si>
  <si>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</si>
  <si>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</si>
  <si>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</si>
  <si>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</si>
  <si>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</si>
  <si>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</si>
  <si>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</si>
  <si>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</si>
  <si>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</si>
  <si>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</si>
  <si>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</si>
  <si>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</si>
  <si>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</si>
  <si>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</si>
  <si>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</si>
  <si>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</si>
  <si>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</si>
  <si>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</si>
  <si>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</si>
  <si>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</si>
  <si>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</si>
  <si>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</si>
  <si>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</si>
  <si>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</si>
  <si>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</si>
  <si>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</si>
  <si>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</si>
  <si>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</si>
  <si>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</si>
  <si>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</si>
  <si>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</si>
  <si>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</si>
  <si>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</si>
  <si>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</si>
  <si>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</si>
  <si>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</si>
  <si>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</si>
  <si>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</si>
  <si>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</si>
  <si>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</si>
  <si>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</si>
  <si>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</si>
  <si>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</si>
  <si>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</si>
  <si>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</si>
  <si>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</si>
  <si>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</si>
  <si>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</si>
  <si>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</si>
  <si>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</si>
  <si>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</si>
  <si>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</si>
  <si>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</si>
  <si>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</si>
  <si>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</si>
  <si>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</si>
  <si>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</si>
  <si>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</si>
  <si>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</si>
  <si>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</si>
  <si>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</si>
  <si>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</si>
  <si>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</si>
  <si>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</si>
  <si>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</si>
  <si>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</si>
  <si>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</si>
  <si>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</si>
  <si>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</si>
  <si>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</si>
  <si>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</si>
  <si>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</si>
  <si>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</si>
  <si>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</si>
  <si>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</si>
  <si>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</si>
  <si>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</si>
  <si>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</si>
  <si>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</si>
  <si>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</si>
  <si>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</si>
  <si>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</si>
  <si>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</si>
  <si>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</si>
  <si>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</si>
  <si>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</si>
  <si>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</si>
  <si>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</si>
  <si>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</si>
  <si>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</si>
  <si>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</si>
  <si>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</si>
  <si>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</si>
  <si>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</si>
  <si>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</si>
  <si>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</si>
  <si>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</si>
  <si>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</si>
  <si>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</si>
  <si>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</si>
  <si>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</si>
  <si>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</si>
  <si>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</si>
  <si>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</si>
  <si>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</si>
  <si>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</si>
  <si>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</si>
  <si>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</si>
  <si>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</si>
  <si>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</si>
  <si>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</si>
  <si>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</si>
  <si>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</si>
  <si>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</si>
  <si>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</si>
  <si>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</si>
  <si>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</si>
  <si>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</si>
  <si>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</si>
  <si>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</si>
  <si>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</si>
  <si>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</si>
  <si>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</si>
  <si>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</si>
  <si>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</si>
  <si>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</si>
  <si>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</si>
  <si>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</si>
  <si>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</si>
  <si>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</si>
  <si>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</si>
  <si>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</si>
  <si>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</si>
  <si>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</si>
  <si>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</si>
  <si>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</si>
  <si>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</si>
  <si>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</si>
  <si>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</si>
  <si>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</si>
  <si>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</si>
  <si>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</si>
  <si>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</si>
  <si>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</si>
  <si>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</si>
  <si>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</si>
  <si>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</si>
  <si>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</si>
  <si>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</si>
  <si>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</si>
  <si>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</si>
  <si>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</si>
  <si>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</si>
  <si>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</si>
  <si>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</si>
  <si>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</si>
  <si>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</si>
  <si>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</si>
  <si>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</si>
  <si>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</si>
  <si>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</si>
  <si>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</si>
  <si>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</si>
  <si>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</si>
  <si>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</si>
  <si>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</si>
  <si>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</si>
  <si>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</si>
  <si>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</si>
  <si>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</si>
  <si>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</si>
  <si>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</si>
  <si>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</si>
  <si>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</si>
  <si>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</si>
  <si>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</si>
  <si>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</si>
  <si>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</si>
  <si>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</si>
  <si>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</si>
  <si>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</si>
  <si>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</si>
  <si>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</si>
  <si>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</si>
  <si>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</si>
  <si>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</si>
  <si>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</si>
  <si>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</si>
  <si>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</si>
  <si>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</si>
  <si>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</si>
  <si>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</si>
  <si>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</si>
  <si>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</si>
  <si>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</si>
  <si>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</si>
  <si>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</si>
  <si>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</si>
  <si>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</si>
  <si>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</si>
  <si>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</si>
  <si>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</si>
  <si>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</si>
  <si>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</si>
  <si>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</si>
  <si>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</si>
  <si>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</si>
  <si>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</si>
  <si>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</si>
  <si>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</si>
  <si>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</si>
  <si>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</si>
  <si>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</si>
  <si>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</si>
  <si>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</si>
  <si>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</si>
  <si>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</si>
  <si>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</si>
  <si>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</si>
  <si>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</si>
  <si>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</si>
  <si>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</si>
  <si>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</si>
  <si>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</si>
  <si>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</si>
  <si>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</si>
  <si>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</si>
  <si>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</si>
  <si>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</si>
  <si>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</si>
  <si>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</si>
  <si>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</si>
  <si>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</si>
  <si>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</si>
  <si>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</si>
  <si>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</si>
  <si>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</si>
  <si>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</si>
  <si>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</si>
  <si>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</si>
  <si>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</si>
  <si>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</si>
  <si>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</si>
  <si>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</si>
  <si>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</si>
  <si>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</si>
  <si>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</si>
  <si>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</si>
  <si>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</si>
  <si>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</si>
  <si>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</si>
  <si>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</si>
  <si>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</si>
  <si>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</si>
  <si>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</si>
  <si>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</si>
  <si>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</si>
  <si>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</si>
  <si>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</si>
  <si>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</si>
  <si>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</si>
  <si>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</si>
  <si>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</si>
  <si>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</si>
  <si>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</si>
  <si>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</si>
  <si>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</si>
  <si>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</si>
  <si>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</si>
  <si>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</si>
  <si>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</si>
  <si>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</si>
  <si>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</si>
  <si>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</si>
  <si>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</si>
  <si>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</si>
  <si>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</si>
  <si>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</si>
  <si>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</si>
  <si>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</si>
  <si>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</si>
  <si>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</si>
  <si>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</si>
  <si>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</si>
  <si>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</si>
  <si>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</si>
  <si>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</si>
  <si>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</si>
  <si>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</si>
  <si>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</si>
  <si>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</si>
  <si>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</si>
  <si>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</si>
  <si>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</si>
  <si>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</si>
  <si>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</si>
  <si>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</si>
  <si>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</si>
  <si>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</si>
  <si>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</si>
  <si>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</si>
  <si>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</si>
  <si>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</si>
  <si>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</si>
  <si>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</si>
  <si>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</si>
  <si>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</si>
  <si>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</si>
  <si>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</si>
  <si>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</si>
  <si>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</si>
  <si>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</si>
  <si>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</si>
  <si>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</si>
  <si>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</si>
  <si>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</si>
  <si>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</si>
  <si>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</si>
  <si>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</si>
  <si>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</si>
  <si>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</si>
  <si>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</si>
  <si>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</si>
  <si>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</si>
  <si>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</si>
  <si>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</si>
  <si>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</si>
  <si>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</si>
  <si>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</si>
  <si>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</si>
  <si>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</si>
  <si>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</si>
  <si>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</si>
  <si>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</si>
  <si>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</si>
  <si>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</si>
  <si>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</si>
  <si>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</si>
  <si>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</si>
  <si>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</si>
  <si>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</si>
  <si>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</si>
  <si>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</si>
  <si>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</si>
  <si>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</si>
  <si>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</si>
  <si>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</si>
  <si>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</si>
  <si>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</si>
  <si>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</si>
  <si>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</si>
  <si>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</si>
  <si>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</si>
  <si>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</si>
  <si>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</si>
  <si>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</si>
  <si>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</si>
  <si>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</si>
  <si>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</si>
  <si>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</si>
  <si>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</si>
  <si>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</si>
  <si>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</si>
  <si>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</si>
  <si>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</si>
  <si>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</si>
  <si>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</si>
  <si>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</si>
  <si>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</si>
  <si>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</si>
  <si>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</si>
  <si>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</si>
  <si>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</si>
  <si>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</si>
  <si>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</si>
  <si>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</si>
  <si>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</si>
  <si>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</si>
  <si>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</si>
  <si>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</si>
  <si>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</si>
  <si>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</si>
  <si>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</si>
  <si>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</si>
  <si>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</si>
  <si>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</si>
  <si>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</si>
  <si>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</si>
  <si>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</si>
  <si>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</si>
  <si>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</si>
  <si>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</si>
  <si>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</si>
  <si>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</si>
  <si>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</si>
  <si>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</si>
  <si>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</si>
  <si>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</si>
  <si>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</si>
  <si>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</si>
  <si>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</si>
  <si>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</si>
  <si>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</si>
  <si>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</si>
  <si>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</si>
  <si>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</si>
  <si>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</si>
  <si>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</si>
  <si>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</si>
  <si>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</si>
  <si>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</si>
  <si>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</si>
  <si>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</si>
  <si>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</si>
  <si>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</si>
  <si>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</si>
  <si>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</si>
  <si>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</si>
  <si>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</si>
  <si>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</si>
  <si>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</si>
  <si>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</si>
  <si>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</si>
  <si>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</si>
  <si>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</si>
  <si>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</si>
  <si>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</si>
  <si>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</si>
  <si>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</si>
  <si>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</si>
  <si>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</si>
  <si>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</si>
  <si>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</si>
  <si>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</si>
  <si>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</si>
  <si>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</si>
  <si>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</si>
  <si>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</si>
  <si>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</si>
  <si>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</si>
  <si>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</si>
  <si>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</si>
  <si>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</si>
  <si>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</si>
  <si>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</si>
  <si>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</si>
  <si>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</si>
  <si>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</si>
  <si>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</si>
  <si>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</si>
  <si>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</si>
  <si>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</si>
  <si>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</si>
  <si>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</si>
  <si>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</si>
  <si>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</si>
  <si>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</si>
  <si>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</si>
  <si>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</si>
  <si>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</si>
  <si>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</si>
  <si>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</si>
  <si>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</si>
  <si>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</si>
  <si>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</si>
  <si>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</si>
  <si>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</si>
  <si>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</si>
  <si>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</si>
  <si>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</si>
  <si>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</si>
  <si>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</si>
  <si>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</si>
  <si>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</si>
  <si>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</si>
  <si>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</si>
  <si>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</si>
  <si>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</si>
  <si>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</si>
  <si>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</si>
  <si>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</si>
  <si>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</si>
  <si>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</si>
  <si>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</si>
  <si>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</si>
  <si>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</si>
  <si>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</si>
  <si>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</si>
  <si>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</si>
  <si>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</si>
  <si>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</si>
  <si>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</si>
  <si>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</si>
  <si>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</si>
  <si>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</si>
  <si>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</si>
  <si>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</si>
  <si>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</si>
  <si>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</si>
  <si>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</si>
  <si>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</si>
  <si>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</si>
  <si>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</si>
  <si>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</si>
  <si>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</si>
  <si>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</si>
  <si>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</si>
  <si>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</si>
  <si>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</si>
  <si>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</si>
  <si>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</si>
  <si>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</si>
  <si>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</si>
  <si>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</si>
  <si>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</si>
  <si>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</si>
  <si>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</si>
  <si>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</si>
  <si>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</si>
  <si>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</si>
  <si>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</si>
  <si>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</si>
  <si>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</si>
  <si>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</si>
  <si>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</si>
  <si>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</si>
  <si>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</si>
  <si>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</si>
  <si>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</si>
  <si>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</si>
  <si>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</si>
  <si>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</si>
  <si>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</si>
  <si>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</si>
  <si>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</si>
  <si>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</si>
  <si>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</si>
  <si>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</si>
  <si>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</si>
  <si>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</si>
  <si>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</si>
  <si>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</si>
  <si>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</si>
  <si>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</si>
  <si>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</si>
  <si>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</si>
  <si>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</si>
  <si>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</si>
  <si>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</si>
  <si>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</si>
  <si>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</si>
  <si>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</si>
  <si>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</si>
  <si>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</si>
  <si>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</si>
  <si>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</si>
  <si>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</si>
  <si>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</si>
  <si>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</si>
  <si>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</si>
  <si>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</si>
  <si>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</si>
  <si>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</si>
  <si>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</si>
  <si>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</si>
  <si>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</si>
  <si>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</si>
  <si>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</si>
  <si>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</si>
  <si>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</si>
  <si>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</si>
  <si>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</si>
  <si>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</si>
  <si>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</si>
  <si>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</si>
  <si>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</si>
  <si>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</si>
  <si>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</si>
  <si>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</si>
  <si>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</si>
  <si>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</si>
  <si>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</si>
  <si>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</si>
  <si>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</si>
  <si>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</si>
  <si>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</si>
  <si>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</si>
  <si>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</si>
  <si>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</si>
  <si>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</si>
  <si>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</si>
  <si>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</si>
  <si>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</si>
  <si>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</si>
  <si>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</si>
  <si>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</si>
  <si>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</si>
  <si>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</si>
  <si>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</si>
  <si>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</si>
  <si>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</si>
  <si>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</si>
  <si>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</si>
  <si>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</si>
  <si>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</si>
  <si>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</si>
  <si>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</si>
  <si>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</si>
  <si>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</si>
  <si>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</si>
  <si>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</si>
  <si>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</si>
  <si>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</si>
  <si>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</si>
  <si>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</si>
  <si>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</si>
  <si>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</si>
  <si>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</si>
  <si>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</si>
  <si>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</si>
  <si>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</si>
  <si>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</si>
  <si>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</si>
  <si>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</si>
  <si>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</si>
  <si>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</si>
  <si>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</si>
  <si>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</si>
  <si>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</si>
  <si>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</si>
  <si>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</si>
  <si>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</si>
  <si>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</si>
  <si>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</si>
  <si>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</si>
  <si>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</si>
  <si>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</si>
  <si>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</si>
  <si>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</si>
  <si>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</si>
  <si>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</si>
  <si>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</si>
  <si>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</si>
  <si>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</si>
  <si>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</si>
  <si>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</si>
  <si>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</si>
  <si>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</si>
  <si>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</si>
  <si>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</si>
  <si>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</si>
  <si>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</si>
  <si>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</si>
  <si>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</si>
  <si>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</si>
  <si>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</si>
  <si>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</si>
  <si>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</si>
  <si>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</si>
  <si>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</si>
  <si>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</si>
  <si>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</si>
  <si>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</si>
  <si>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</si>
  <si>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</si>
  <si>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</si>
  <si>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</si>
  <si>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</si>
  <si>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</si>
  <si>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</si>
  <si>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</si>
  <si>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</si>
  <si>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</si>
  <si>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</si>
  <si>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</si>
  <si>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</si>
  <si>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</si>
  <si>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</si>
  <si>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</si>
  <si>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</si>
  <si>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</si>
  <si>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</si>
  <si>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</si>
  <si>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</si>
  <si>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</si>
  <si>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</si>
  <si>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</si>
  <si>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</si>
  <si>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</si>
  <si>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</si>
  <si>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</si>
  <si>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</si>
  <si>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</si>
  <si>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</si>
  <si>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</si>
  <si>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</si>
  <si>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</si>
  <si>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</si>
  <si>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</si>
  <si>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</si>
  <si>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</si>
  <si>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</si>
  <si>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</si>
  <si>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</si>
  <si>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</si>
  <si>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</si>
  <si>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</si>
  <si>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</si>
  <si>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</si>
  <si>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</si>
  <si>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</si>
  <si>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</si>
  <si>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</si>
  <si>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</si>
  <si>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</si>
  <si>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</si>
  <si>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</si>
  <si>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</si>
  <si>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</si>
  <si>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</si>
  <si>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</si>
  <si>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</si>
  <si>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</si>
  <si>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</si>
  <si>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</si>
  <si>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</si>
  <si>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</si>
  <si>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</si>
  <si>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</si>
  <si>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</si>
  <si>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</si>
  <si>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</si>
  <si>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</si>
  <si>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</si>
  <si>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</si>
  <si>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</si>
  <si>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</si>
  <si>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</si>
  <si>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</si>
  <si>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</si>
  <si>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</si>
  <si>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</si>
  <si>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</si>
  <si>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</si>
  <si>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</si>
  <si>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</si>
  <si>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</si>
  <si>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</si>
  <si>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</si>
  <si>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</si>
  <si>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</si>
  <si>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</si>
  <si>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</si>
  <si>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</si>
  <si>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</si>
  <si>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</si>
  <si>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</si>
  <si>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</si>
  <si>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</si>
  <si>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</si>
  <si>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</si>
  <si>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</si>
  <si>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</si>
  <si>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</si>
  <si>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</si>
  <si>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</si>
  <si>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</si>
  <si>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</si>
  <si>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</si>
  <si>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</si>
  <si>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</si>
  <si>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</si>
  <si>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</si>
  <si>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</si>
  <si>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</si>
  <si>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</si>
  <si>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</si>
  <si>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</si>
  <si>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</si>
  <si>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</si>
  <si>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</si>
  <si>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</si>
  <si>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</si>
  <si>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</si>
  <si>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</si>
  <si>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</si>
  <si>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</si>
  <si>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</si>
  <si>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</si>
  <si>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</si>
  <si>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</si>
  <si>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</si>
  <si>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</si>
  <si>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</si>
  <si>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</si>
  <si>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</si>
  <si>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</si>
  <si>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</si>
  <si>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</si>
  <si>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</si>
  <si>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</si>
  <si>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</si>
  <si>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</si>
  <si>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</si>
  <si>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</si>
  <si>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</si>
  <si>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</si>
  <si>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</si>
  <si>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</si>
  <si>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</si>
  <si>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</si>
  <si>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</si>
  <si>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</si>
  <si>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</si>
  <si>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</si>
  <si>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</si>
  <si>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</si>
  <si>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</si>
  <si>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</si>
  <si>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</si>
  <si>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</si>
  <si>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</si>
  <si>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</si>
  <si>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</si>
  <si>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</si>
  <si>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</si>
  <si>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</si>
  <si>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</si>
  <si>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</si>
  <si>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</si>
  <si>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</si>
  <si>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</si>
  <si>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</si>
  <si>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</si>
  <si>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</si>
  <si>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</si>
  <si>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</si>
  <si>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</si>
  <si>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</si>
  <si>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</si>
  <si>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</si>
  <si>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</si>
  <si>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</si>
  <si>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</si>
  <si>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</si>
  <si>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</si>
  <si>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</si>
  <si>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</si>
  <si>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</si>
  <si>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</si>
  <si>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</si>
  <si>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</si>
  <si>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</si>
  <si>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</si>
  <si>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</si>
  <si>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</si>
  <si>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</si>
  <si>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</si>
  <si>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</si>
  <si>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</si>
  <si>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</si>
  <si>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</si>
  <si>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</si>
  <si>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</si>
  <si>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</si>
  <si>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</si>
  <si>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</si>
  <si>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</si>
  <si>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</si>
  <si>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</si>
  <si>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</si>
  <si>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</si>
  <si>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</si>
  <si>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</si>
  <si>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</si>
  <si>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</si>
  <si>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</si>
  <si>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</si>
  <si>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</si>
  <si>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</si>
  <si>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</si>
  <si>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</si>
  <si>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</si>
  <si>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</si>
  <si>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</si>
  <si>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</si>
  <si>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</si>
  <si>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</si>
  <si>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</si>
  <si>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</si>
  <si>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</si>
  <si>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</si>
  <si>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</si>
  <si>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</si>
  <si>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</si>
  <si>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</si>
  <si>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</si>
  <si>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</si>
  <si>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</si>
  <si>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</si>
  <si>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</si>
  <si>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</si>
  <si>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</si>
  <si>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</si>
  <si>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</si>
  <si>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</si>
  <si>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</si>
  <si>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</si>
  <si>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</si>
  <si>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</si>
  <si>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</si>
  <si>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</si>
  <si>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</si>
  <si>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</si>
  <si>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</si>
  <si>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</si>
  <si>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</si>
  <si>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</si>
  <si>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</si>
  <si>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</si>
  <si>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</si>
  <si>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</si>
  <si>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</si>
  <si>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</si>
  <si>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</si>
  <si>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</si>
  <si>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</si>
  <si>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</si>
  <si>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</si>
  <si>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</si>
  <si>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</si>
  <si>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</si>
  <si>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</si>
  <si>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</si>
  <si>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</si>
  <si>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</si>
  <si>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</si>
  <si>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</si>
  <si>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</si>
  <si>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</si>
  <si>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</si>
  <si>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</si>
  <si>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</si>
  <si>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</si>
  <si>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</si>
  <si>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</si>
  <si>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</si>
  <si>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</si>
  <si>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</si>
  <si>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</si>
  <si>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</si>
  <si>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</si>
  <si>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</si>
  <si>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</si>
  <si>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</si>
  <si>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</si>
  <si>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</si>
  <si>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</si>
  <si>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</si>
  <si>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</si>
  <si>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</si>
  <si>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</si>
  <si>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</si>
  <si>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</si>
  <si>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</si>
  <si>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</si>
  <si>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</si>
  <si>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</si>
  <si>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</si>
  <si>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</si>
  <si>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</si>
  <si>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</si>
  <si>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</si>
  <si>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</si>
  <si>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</si>
  <si>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</si>
  <si>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</si>
  <si>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</si>
  <si>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</si>
  <si>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</si>
  <si>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</si>
  <si>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</si>
  <si>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</si>
  <si>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</si>
  <si>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</si>
  <si>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</si>
  <si>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</si>
  <si>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</si>
  <si>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</si>
  <si>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</si>
  <si>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</si>
  <si>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</si>
  <si>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</si>
  <si>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</si>
  <si>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</si>
  <si>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</si>
  <si>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</si>
  <si>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</si>
  <si>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</si>
  <si>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</si>
  <si>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</si>
  <si>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</si>
  <si>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</si>
  <si>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</si>
  <si>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</si>
  <si>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</si>
  <si>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</si>
  <si>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</si>
  <si>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</si>
  <si>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</si>
  <si>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</si>
  <si>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</si>
  <si>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</si>
  <si>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</si>
  <si>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</si>
  <si>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</si>
  <si>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</si>
  <si>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</si>
  <si>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</si>
  <si>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</si>
  <si>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</si>
  <si>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</si>
  <si>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</si>
  <si>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</si>
  <si>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</si>
  <si>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</si>
  <si>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</si>
  <si>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</si>
  <si>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</si>
  <si>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</si>
  <si>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</si>
  <si>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</si>
  <si>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</si>
  <si>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</si>
  <si>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</si>
  <si>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</si>
  <si>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</si>
  <si>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</si>
  <si>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</si>
  <si>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</si>
  <si>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</si>
  <si>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</si>
  <si>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</si>
  <si>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</si>
  <si>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</si>
  <si>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</si>
  <si>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</si>
  <si>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</si>
  <si>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</si>
  <si>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</si>
  <si>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</si>
  <si>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</si>
  <si>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</si>
  <si>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</si>
  <si>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</si>
  <si>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</si>
  <si>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</si>
  <si>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</si>
  <si>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</si>
  <si>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</si>
  <si>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</si>
  <si>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</si>
  <si>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</si>
  <si>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</si>
  <si>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</si>
  <si>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</si>
  <si>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</si>
  <si>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</si>
  <si>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</si>
  <si>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</si>
  <si>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</si>
  <si>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</si>
  <si>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</si>
  <si>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</si>
  <si>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</si>
  <si>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</si>
  <si>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</si>
  <si>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</si>
  <si>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</si>
  <si>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</si>
  <si>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</si>
  <si>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</si>
  <si>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</si>
  <si>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</si>
  <si>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</si>
  <si>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</si>
  <si>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</si>
  <si>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</si>
  <si>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</si>
  <si>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</si>
  <si>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</si>
  <si>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</si>
  <si>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</si>
  <si>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</si>
  <si>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</si>
  <si>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</si>
  <si>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</si>
  <si>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</si>
  <si>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</si>
  <si>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</si>
  <si>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</si>
  <si>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</si>
  <si>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</si>
  <si>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</si>
  <si>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</si>
  <si>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</si>
  <si>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</si>
  <si>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</si>
  <si>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</si>
  <si>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</si>
  <si>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</si>
  <si>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</si>
  <si>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</si>
  <si>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</si>
  <si>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</si>
  <si>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</si>
  <si>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</si>
  <si>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</si>
  <si>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</si>
  <si>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</si>
  <si>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</si>
  <si>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</si>
  <si>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</si>
  <si>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</si>
  <si>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</si>
  <si>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</si>
  <si>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</si>
  <si>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</si>
  <si>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</si>
  <si>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</si>
  <si>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</si>
  <si>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</si>
  <si>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</si>
  <si>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</si>
  <si>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</si>
  <si>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</si>
  <si>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</si>
  <si>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</si>
  <si>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</si>
  <si>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</si>
  <si>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</si>
  <si>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</si>
  <si>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</si>
  <si>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</si>
  <si>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</si>
  <si>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</si>
  <si>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</si>
  <si>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</si>
  <si>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</si>
  <si>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</si>
  <si>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</si>
  <si>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</si>
  <si>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</si>
  <si>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</si>
  <si>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</si>
  <si>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</si>
  <si>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</si>
  <si>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</si>
  <si>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</si>
  <si>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</si>
  <si>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</si>
  <si>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</si>
  <si>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</si>
  <si>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</si>
  <si>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</si>
  <si>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</si>
  <si>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</si>
  <si>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</si>
  <si>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</si>
  <si>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</si>
  <si>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</si>
  <si>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</si>
  <si>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</si>
  <si>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</si>
  <si>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</si>
  <si>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</si>
  <si>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</si>
  <si>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</si>
  <si>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</si>
  <si>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</si>
  <si>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</si>
  <si>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</si>
  <si>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</si>
  <si>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</si>
  <si>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</si>
  <si>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</si>
  <si>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</si>
  <si>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</si>
  <si>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</si>
  <si>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</si>
  <si>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</si>
  <si>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</si>
  <si>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</si>
  <si>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</si>
  <si>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</si>
  <si>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</si>
  <si>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</si>
  <si>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</si>
  <si>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</si>
  <si>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</si>
  <si>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</si>
  <si>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</si>
  <si>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</si>
  <si>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</si>
  <si>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</si>
  <si>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</si>
  <si>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</si>
  <si>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</si>
  <si>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</si>
  <si>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</si>
  <si>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</si>
  <si>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</si>
  <si>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</si>
  <si>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</si>
  <si>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</si>
  <si>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</si>
  <si>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</si>
  <si>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</si>
  <si>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</si>
  <si>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</si>
  <si>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</si>
  <si>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</si>
  <si>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</si>
  <si>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</si>
  <si>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</si>
  <si>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</si>
  <si>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</si>
  <si>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</si>
  <si>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</si>
  <si>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</si>
  <si>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</si>
  <si>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</si>
  <si>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</si>
  <si>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</si>
  <si>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</si>
  <si>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</si>
  <si>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</si>
  <si>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</si>
  <si>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</si>
  <si>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</si>
  <si>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</si>
  <si>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</si>
  <si>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</si>
  <si>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</si>
  <si>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</si>
  <si>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</si>
  <si>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</si>
  <si>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</si>
  <si>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</si>
  <si>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</si>
  <si>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</si>
  <si>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</si>
  <si>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</si>
  <si>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</si>
  <si>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</si>
  <si>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</si>
  <si>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</si>
  <si>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</si>
  <si>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</si>
  <si>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</si>
  <si>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</si>
  <si>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</si>
  <si>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</si>
  <si>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</si>
  <si>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</si>
  <si>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</si>
  <si>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</si>
  <si>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</si>
  <si>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</si>
  <si>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</si>
  <si>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</si>
  <si>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</si>
  <si>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</si>
  <si>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</si>
  <si>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</si>
  <si>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</si>
  <si>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</si>
  <si>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</si>
  <si>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</si>
  <si>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</si>
  <si>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</si>
  <si>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</si>
  <si>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</si>
  <si>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</si>
  <si>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</si>
  <si>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</si>
  <si>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</si>
  <si>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</si>
  <si>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</si>
  <si>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</si>
  <si>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</si>
  <si>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</si>
  <si>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</si>
  <si>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</si>
  <si>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</si>
  <si>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</si>
  <si>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</si>
  <si>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</si>
  <si>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</si>
  <si>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</si>
  <si>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</si>
  <si>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</si>
  <si>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</si>
  <si>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</si>
  <si>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</si>
  <si>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</si>
  <si>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</si>
  <si>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</si>
  <si>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</si>
  <si>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</si>
  <si>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</si>
  <si>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</si>
  <si>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</si>
  <si>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</si>
  <si>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</si>
  <si>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</si>
  <si>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</si>
  <si>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</si>
  <si>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</si>
  <si>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</si>
  <si>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</si>
  <si>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</si>
  <si>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</si>
  <si>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</si>
  <si>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</si>
  <si>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</si>
  <si>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</si>
  <si>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</si>
  <si>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</si>
  <si>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</si>
  <si>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</si>
  <si>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</si>
  <si>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</si>
  <si>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</si>
  <si>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</si>
  <si>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</si>
  <si>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</si>
  <si>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</si>
  <si>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</si>
  <si>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</si>
  <si>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</si>
  <si>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</si>
  <si>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</si>
  <si>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</si>
  <si>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</si>
  <si>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</si>
  <si>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</si>
  <si>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</si>
  <si>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</si>
  <si>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</si>
  <si>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</si>
  <si>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</si>
  <si>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</si>
  <si>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</si>
  <si>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</si>
  <si>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</si>
  <si>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</si>
  <si>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</si>
  <si>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</si>
  <si>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</si>
  <si>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</si>
  <si>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</si>
  <si>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</si>
  <si>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</si>
  <si>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</si>
  <si>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</si>
  <si>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</si>
  <si>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</si>
  <si>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</si>
  <si>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</si>
  <si>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</si>
  <si>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</si>
  <si>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</si>
  <si>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</si>
  <si>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</si>
  <si>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</si>
  <si>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</si>
  <si>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</si>
  <si>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</si>
  <si>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</si>
  <si>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</si>
  <si>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</si>
  <si>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</si>
  <si>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</si>
  <si>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</si>
  <si>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</si>
  <si>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</si>
  <si>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</si>
  <si>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</si>
  <si>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</si>
  <si>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</si>
  <si>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</si>
  <si>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</si>
  <si>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</si>
  <si>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</si>
  <si>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</si>
  <si>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</si>
  <si>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</si>
  <si>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</si>
  <si>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</si>
  <si>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</si>
  <si>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</si>
  <si>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</si>
  <si>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</si>
  <si>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</si>
  <si>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</si>
  <si>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</si>
  <si>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</si>
  <si>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</si>
  <si>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</si>
  <si>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</si>
  <si>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</si>
  <si>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</si>
  <si>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</si>
  <si>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</si>
  <si>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</si>
  <si>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</si>
  <si>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</si>
  <si>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</si>
  <si>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</si>
  <si>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</si>
  <si>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</si>
  <si>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</si>
  <si>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</si>
  <si>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</si>
  <si>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</si>
  <si>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</si>
  <si>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</si>
  <si>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</si>
  <si>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</si>
  <si>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</si>
  <si>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</si>
  <si>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</si>
  <si>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</si>
  <si>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</si>
  <si>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</si>
  <si>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</si>
  <si>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</si>
  <si>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</si>
  <si>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</si>
  <si>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</si>
  <si>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</si>
  <si>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</si>
  <si>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</si>
  <si>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</si>
  <si>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</si>
  <si>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</si>
  <si>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</si>
  <si>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</si>
  <si>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</si>
  <si>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</si>
  <si>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</si>
  <si>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</si>
  <si>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</si>
  <si>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</si>
  <si>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</si>
  <si>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</si>
  <si>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</si>
  <si>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</si>
  <si>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</si>
  <si>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</si>
  <si>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</si>
  <si>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</si>
  <si>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</si>
  <si>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</si>
  <si>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</si>
  <si>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</si>
  <si>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</si>
  <si>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</si>
  <si>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</si>
  <si>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</si>
  <si>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</si>
  <si>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</si>
  <si>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</si>
  <si>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</si>
  <si>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</si>
  <si>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</si>
  <si>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</si>
  <si>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</si>
  <si>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</si>
  <si>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</si>
  <si>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</si>
  <si>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</si>
  <si>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</si>
  <si>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</si>
  <si>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</si>
  <si>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</si>
  <si>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</si>
  <si>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</si>
  <si>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</si>
  <si>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</si>
  <si>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</si>
  <si>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</si>
  <si>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</si>
  <si>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</si>
  <si>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</si>
  <si>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</si>
  <si>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</si>
  <si>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</si>
  <si>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</si>
  <si>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</si>
  <si>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</si>
  <si>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</si>
  <si>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</si>
  <si>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</si>
  <si>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</si>
  <si>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</si>
  <si>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</si>
  <si>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</si>
  <si>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</si>
  <si>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</si>
  <si>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</si>
  <si>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</si>
  <si>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</si>
  <si>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</si>
  <si>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</si>
  <si>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</si>
  <si>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</si>
  <si>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</si>
  <si>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</si>
  <si>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</si>
  <si>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</si>
  <si>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</si>
  <si>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</si>
  <si>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</si>
  <si>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</si>
  <si>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</si>
  <si>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</si>
  <si>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</si>
  <si>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</si>
  <si>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</si>
  <si>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</si>
  <si>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</si>
  <si>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</si>
  <si>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</si>
  <si>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</si>
  <si>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</si>
  <si>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</si>
  <si>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</si>
  <si>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</si>
  <si>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</si>
  <si>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</si>
  <si>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</si>
  <si>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</si>
  <si>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</si>
  <si>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</si>
  <si>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</si>
  <si>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</si>
  <si>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</si>
  <si>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</si>
  <si>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</si>
  <si>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</si>
  <si>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</si>
  <si>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</si>
  <si>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</si>
  <si>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</si>
  <si>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</si>
  <si>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</si>
  <si>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</si>
  <si>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</si>
  <si>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</si>
  <si>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</si>
  <si>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</si>
  <si>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</si>
  <si>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</si>
  <si>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</si>
  <si>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</si>
  <si>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</si>
  <si>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</si>
  <si>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</si>
  <si>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</si>
  <si>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</si>
  <si>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</si>
  <si>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</si>
  <si>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</si>
  <si>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</si>
  <si>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</si>
  <si>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</si>
  <si>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</si>
  <si>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</si>
  <si>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</si>
  <si>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</si>
  <si>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</si>
  <si>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</si>
  <si>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</si>
  <si>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</si>
  <si>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</si>
  <si>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</si>
  <si>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</si>
  <si>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</si>
  <si>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</si>
  <si>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</si>
  <si>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</si>
  <si>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</si>
  <si>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</si>
  <si>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</si>
  <si>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</si>
  <si>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</si>
  <si>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</si>
  <si>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</si>
  <si>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</si>
  <si>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</si>
  <si>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</si>
  <si>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</si>
  <si>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</si>
  <si>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</si>
  <si>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</si>
  <si>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</si>
  <si>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</si>
  <si>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</si>
  <si>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</si>
  <si>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</si>
  <si>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</si>
  <si>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</si>
  <si>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</si>
  <si>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</si>
  <si>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</si>
  <si>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</si>
  <si>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</si>
  <si>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</si>
  <si>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</si>
  <si>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</si>
  <si>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</si>
  <si>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</si>
  <si>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</si>
  <si>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</si>
  <si>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</si>
  <si>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</si>
  <si>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</si>
  <si>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</si>
  <si>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</si>
  <si>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</si>
  <si>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</si>
  <si>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</si>
  <si>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</si>
  <si>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</si>
  <si>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</si>
  <si>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</si>
  <si>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</si>
  <si>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</si>
  <si>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</si>
  <si>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</si>
  <si>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</si>
  <si>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</si>
  <si>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</si>
  <si>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</si>
  <si>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</si>
  <si>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</si>
  <si>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</si>
  <si>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</si>
  <si>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</si>
  <si>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</si>
  <si>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</si>
  <si>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</si>
  <si>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</si>
  <si>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</si>
  <si>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</si>
  <si>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</si>
  <si>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</si>
  <si>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</si>
  <si>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</si>
  <si>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</si>
  <si>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</si>
  <si>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</si>
  <si>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</si>
  <si>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</si>
  <si>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</si>
  <si>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</si>
  <si>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</si>
  <si>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</si>
  <si>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</si>
  <si>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</si>
  <si>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</si>
  <si>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</si>
  <si>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</si>
  <si>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</si>
  <si>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</si>
  <si>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</si>
  <si>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</si>
  <si>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</si>
  <si>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</si>
  <si>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</si>
  <si>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</si>
  <si>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</si>
  <si>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</si>
  <si>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</si>
  <si>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</si>
  <si>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</si>
  <si>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</si>
  <si>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</si>
  <si>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</si>
  <si>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</si>
  <si>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</si>
  <si>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</si>
  <si>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</si>
  <si>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</si>
  <si>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</si>
  <si>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</si>
  <si>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</si>
  <si>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</si>
  <si>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</si>
  <si>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</si>
  <si>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</si>
  <si>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</si>
  <si>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</si>
  <si>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</si>
  <si>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</si>
  <si>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</si>
  <si>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</si>
  <si>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</si>
  <si>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</si>
  <si>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</si>
  <si>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</si>
  <si>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</si>
  <si>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</si>
  <si>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</si>
  <si>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</si>
  <si>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</si>
  <si>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</si>
  <si>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</si>
  <si>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</si>
  <si>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</si>
  <si>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</si>
  <si>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</si>
  <si>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</si>
  <si>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</si>
  <si>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</si>
  <si>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</si>
  <si>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</si>
  <si>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</si>
  <si>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</si>
  <si>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</si>
  <si>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</si>
  <si>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</si>
  <si>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</si>
  <si>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</si>
  <si>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</si>
  <si>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</si>
  <si>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</si>
  <si>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</si>
  <si>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</si>
  <si>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</si>
  <si>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</si>
  <si>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</si>
  <si>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</si>
  <si>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</si>
  <si>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</si>
  <si>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</si>
  <si>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</si>
  <si>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</si>
  <si>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</si>
  <si>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</si>
  <si>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</si>
  <si>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</si>
  <si>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</si>
  <si>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</si>
  <si>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</si>
  <si>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</si>
  <si>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</si>
  <si>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</si>
  <si>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</si>
  <si>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</si>
  <si>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</si>
  <si>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</si>
  <si>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</si>
  <si>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</si>
  <si>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</si>
  <si>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</si>
  <si>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</si>
  <si>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</si>
  <si>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</si>
  <si>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</si>
  <si>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</si>
  <si>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</si>
  <si>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</si>
  <si>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</si>
  <si>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</si>
  <si>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</si>
  <si>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</si>
  <si>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</si>
  <si>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</si>
  <si>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</si>
  <si>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</si>
  <si>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</si>
  <si>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</si>
  <si>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</si>
  <si>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</si>
  <si>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</si>
  <si>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</si>
  <si>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</si>
  <si>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</si>
  <si>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</si>
  <si>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</si>
  <si>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</si>
  <si>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</si>
  <si>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</si>
  <si>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</si>
  <si>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</si>
  <si>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</si>
  <si>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</si>
  <si>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</si>
  <si>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</si>
  <si>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</si>
  <si>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</si>
  <si>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</si>
  <si>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</si>
  <si>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</si>
  <si>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</si>
  <si>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</si>
  <si>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</si>
  <si>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</si>
  <si>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</si>
  <si>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</si>
  <si>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</si>
  <si>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</si>
  <si>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</si>
  <si>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</si>
  <si>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</si>
  <si>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</si>
  <si>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</si>
  <si>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</si>
  <si>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</si>
  <si>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</si>
  <si>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</si>
  <si>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</si>
  <si>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</si>
  <si>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</si>
  <si>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</si>
  <si>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</si>
  <si>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</si>
  <si>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</si>
  <si>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</si>
  <si>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</si>
  <si>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</si>
  <si>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</si>
  <si>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</si>
  <si>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</si>
  <si>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</si>
  <si>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</si>
  <si>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</si>
  <si>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</si>
  <si>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</si>
  <si>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</si>
  <si>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</si>
  <si>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</si>
  <si>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</si>
  <si>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</si>
  <si>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</si>
  <si>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</si>
  <si>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</si>
  <si>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</si>
  <si>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</si>
  <si>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</si>
  <si>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</si>
  <si>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</si>
  <si>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</si>
  <si>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</si>
  <si>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</si>
  <si>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</si>
  <si>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</si>
  <si>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</si>
  <si>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</si>
  <si>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</si>
  <si>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</si>
  <si>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</si>
  <si>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</si>
  <si>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</si>
  <si>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</si>
  <si>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</si>
  <si>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</si>
  <si>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</si>
  <si>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</si>
  <si>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</si>
  <si>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</si>
  <si>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</si>
  <si>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</si>
  <si>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</si>
  <si>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</si>
  <si>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</si>
  <si>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</si>
  <si>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</si>
  <si>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</si>
  <si>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</si>
  <si>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</si>
  <si>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</si>
  <si>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</si>
  <si>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</si>
  <si>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</si>
  <si>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</si>
  <si>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</si>
  <si>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</si>
  <si>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</si>
  <si>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</si>
  <si>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</si>
  <si>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</si>
  <si>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</si>
  <si>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</si>
  <si>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</si>
  <si>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</si>
  <si>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</si>
  <si>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</si>
  <si>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</si>
  <si>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</si>
  <si>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</si>
  <si>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</si>
  <si>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</si>
  <si>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</si>
  <si>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</si>
  <si>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</si>
  <si>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</si>
  <si>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</si>
  <si>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</si>
  <si>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</si>
  <si>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</si>
  <si>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</si>
  <si>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</si>
  <si>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</si>
  <si>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</si>
  <si>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</si>
  <si>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</si>
  <si>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</si>
  <si>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</si>
  <si>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</si>
  <si>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</si>
  <si>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</si>
  <si>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</si>
  <si>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</si>
  <si>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</si>
  <si>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</si>
  <si>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</si>
  <si>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</si>
  <si>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</si>
  <si>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</si>
  <si>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</si>
  <si>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</si>
  <si>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</si>
  <si>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</si>
  <si>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</si>
  <si>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</si>
  <si>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</si>
  <si>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</si>
  <si>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</si>
  <si>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</si>
  <si>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</si>
  <si>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</si>
  <si>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</si>
  <si>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</si>
  <si>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</si>
  <si>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</si>
  <si>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</si>
  <si>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</si>
  <si>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</si>
  <si>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</si>
  <si>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</si>
  <si>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</si>
  <si>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</si>
  <si>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</si>
  <si>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</si>
  <si>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</si>
  <si>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</si>
  <si>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</si>
  <si>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</si>
  <si>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</si>
  <si>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</si>
  <si>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</si>
  <si>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</si>
  <si>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</si>
  <si>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</si>
  <si>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</si>
  <si>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</si>
  <si>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</si>
  <si>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</si>
  <si>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</si>
  <si>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</si>
  <si>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</si>
  <si>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</si>
  <si>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</si>
  <si>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</si>
  <si>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</si>
  <si>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</si>
  <si>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</si>
  <si>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</si>
  <si>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</si>
  <si>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</si>
  <si>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</si>
  <si>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</si>
  <si>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</si>
  <si>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</si>
  <si>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</si>
  <si>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</si>
  <si>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</si>
  <si>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</si>
  <si>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</si>
  <si>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</si>
  <si>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</si>
  <si>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</si>
  <si>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</si>
  <si>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</si>
  <si>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</si>
  <si>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</si>
  <si>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</si>
  <si>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</si>
  <si>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</si>
  <si>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</si>
  <si>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</si>
  <si>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</si>
  <si>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</si>
  <si>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</si>
  <si>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</si>
  <si>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</si>
  <si>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</si>
  <si>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</si>
  <si>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</si>
  <si>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</si>
  <si>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</si>
  <si>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</si>
  <si>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</si>
  <si>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</si>
  <si>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</si>
  <si>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</si>
  <si>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</si>
  <si>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</si>
  <si>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</si>
  <si>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</si>
  <si>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</si>
  <si>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</si>
  <si>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</si>
  <si>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</si>
  <si>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</si>
  <si>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</si>
  <si>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</si>
  <si>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</si>
  <si>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</si>
  <si>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</si>
  <si>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</si>
  <si>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</si>
  <si>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</si>
  <si>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</si>
  <si>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</si>
  <si>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</si>
  <si>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</si>
  <si>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</si>
  <si>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</si>
  <si>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</si>
  <si>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</si>
  <si>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</si>
  <si>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</si>
  <si>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</si>
  <si>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</si>
  <si>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</si>
  <si>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</si>
  <si>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</si>
  <si>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</si>
  <si>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</si>
  <si>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</si>
  <si>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</si>
  <si>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</si>
  <si>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</si>
  <si>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</si>
  <si>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</si>
  <si>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</si>
  <si>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</si>
  <si>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</si>
  <si>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</si>
  <si>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</si>
  <si>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</si>
  <si>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</si>
  <si>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</si>
  <si>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</si>
  <si>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</si>
  <si>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</si>
  <si>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</si>
  <si>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</si>
  <si>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</si>
  <si>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</si>
  <si>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</si>
  <si>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</si>
  <si>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</si>
  <si>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</si>
  <si>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</si>
  <si>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</si>
  <si>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</si>
  <si>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</si>
  <si>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</si>
  <si>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</si>
  <si>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</si>
  <si>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</si>
  <si>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</si>
  <si>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</si>
  <si>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</si>
  <si>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</si>
  <si>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</si>
  <si>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</si>
  <si>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</si>
  <si>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</si>
  <si>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</si>
  <si>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</si>
  <si>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</si>
  <si>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</si>
  <si>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</si>
  <si>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</si>
  <si>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</si>
  <si>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</si>
  <si>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</si>
  <si>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</si>
  <si>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</si>
  <si>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</si>
  <si>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</si>
  <si>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</si>
  <si>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</si>
  <si>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</si>
  <si>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</si>
  <si>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</si>
  <si>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</si>
  <si>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</si>
  <si>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</si>
  <si>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</si>
  <si>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</si>
  <si>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</si>
  <si>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</si>
  <si>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</si>
  <si>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</si>
  <si>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</si>
  <si>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</si>
  <si>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</si>
  <si>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</si>
  <si>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</si>
  <si>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</si>
  <si>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</si>
  <si>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</si>
  <si>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</si>
  <si>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</si>
  <si>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</si>
  <si>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</si>
  <si>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</si>
  <si>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</si>
  <si>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</si>
  <si>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</si>
  <si>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</si>
  <si>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</si>
  <si>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</si>
  <si>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</si>
  <si>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</si>
  <si>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</si>
  <si>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</si>
  <si>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</si>
  <si>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</si>
  <si>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</si>
  <si>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</si>
  <si>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</si>
  <si>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</si>
  <si>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</si>
  <si>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</si>
  <si>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</si>
  <si>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</si>
  <si>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</si>
  <si>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</si>
  <si>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</si>
  <si>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</si>
  <si>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</si>
  <si>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</si>
  <si>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</si>
  <si>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</si>
  <si>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</si>
  <si>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</si>
  <si>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</si>
  <si>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</si>
  <si>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</si>
  <si>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</si>
  <si>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</si>
  <si>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</si>
  <si>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</si>
  <si>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</si>
  <si>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</si>
  <si>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</si>
  <si>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</si>
  <si>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</si>
  <si>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</si>
  <si>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</si>
  <si>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</si>
  <si>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</si>
  <si>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</si>
  <si>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</si>
  <si>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</si>
  <si>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</si>
  <si>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</si>
  <si>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</si>
  <si>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</si>
  <si>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</si>
  <si>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</si>
  <si>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</si>
  <si>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</si>
  <si>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</si>
  <si>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</si>
  <si>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</si>
  <si>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</si>
  <si>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</si>
  <si>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</si>
  <si>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</si>
  <si>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</si>
  <si>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</si>
  <si>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</si>
  <si>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</si>
  <si>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</si>
  <si>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</si>
  <si>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</si>
  <si>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</si>
  <si>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</si>
  <si>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</si>
  <si>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</si>
  <si>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</si>
  <si>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</si>
  <si>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</si>
  <si>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</si>
  <si>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</si>
  <si>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</si>
  <si>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</si>
  <si>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</si>
  <si>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</si>
  <si>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</si>
  <si>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</si>
  <si>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</si>
  <si>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</si>
  <si>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</si>
  <si>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</si>
  <si>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</si>
  <si>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</si>
  <si>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</si>
  <si>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</si>
  <si>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</si>
  <si>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</si>
  <si>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</si>
  <si>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</si>
  <si>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</si>
  <si>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</si>
  <si>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</si>
  <si>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</si>
  <si>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</si>
  <si>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</si>
  <si>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</si>
  <si>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</si>
  <si>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</si>
  <si>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</si>
  <si>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</si>
  <si>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</si>
  <si>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</si>
  <si>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</si>
  <si>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</si>
  <si>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</si>
  <si>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</si>
  <si>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</si>
  <si>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</si>
  <si>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</si>
  <si>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</si>
  <si>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</si>
  <si>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</si>
  <si>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</si>
  <si>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</si>
  <si>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</si>
  <si>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</si>
  <si>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</si>
  <si>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</si>
  <si>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</si>
  <si>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</si>
  <si>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</si>
  <si>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</si>
  <si>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</si>
  <si>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</si>
  <si>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</si>
  <si>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</si>
  <si>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</si>
  <si>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</si>
  <si>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</si>
  <si>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</si>
  <si>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</si>
  <si>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</si>
  <si>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</si>
  <si>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</si>
  <si>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</si>
  <si>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</si>
  <si>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</si>
  <si>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</si>
  <si>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</si>
  <si>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</si>
  <si>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</si>
  <si>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</si>
  <si>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</si>
  <si>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</si>
  <si>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</si>
  <si>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</si>
  <si>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</si>
  <si>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</si>
  <si>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</si>
  <si>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</si>
  <si>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</si>
  <si>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</si>
  <si>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</si>
  <si>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</si>
  <si>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</si>
  <si>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</si>
  <si>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</si>
  <si>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</si>
  <si>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</si>
  <si>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</si>
  <si>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</si>
  <si>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</si>
  <si>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</si>
  <si>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</si>
  <si>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</si>
  <si>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</si>
  <si>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</si>
  <si>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</si>
  <si>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</si>
  <si>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</si>
  <si>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</si>
  <si>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</si>
  <si>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</si>
  <si>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</si>
  <si>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</si>
  <si>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</si>
  <si>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</si>
  <si>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</si>
  <si>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</si>
  <si>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</si>
  <si>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</si>
  <si>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</si>
  <si>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</si>
  <si>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</si>
  <si>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</si>
  <si>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</si>
  <si>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</si>
  <si>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</si>
  <si>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</si>
  <si>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</si>
  <si>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</si>
  <si>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</si>
  <si>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</si>
  <si>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</si>
  <si>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</si>
  <si>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</si>
  <si>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</si>
  <si>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</si>
  <si>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</si>
  <si>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</si>
  <si>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</si>
  <si>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</si>
  <si>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</si>
  <si>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</si>
  <si>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</si>
  <si>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</si>
  <si>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</si>
  <si>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</si>
  <si>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</si>
  <si>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</si>
  <si>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</si>
  <si>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</si>
  <si>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</si>
  <si>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</si>
  <si>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</si>
  <si>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</si>
  <si>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</si>
  <si>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</si>
  <si>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</si>
  <si>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</si>
  <si>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</si>
  <si>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</si>
  <si>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</si>
  <si>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</si>
  <si>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</si>
  <si>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</si>
  <si>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</si>
  <si>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</si>
  <si>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</si>
  <si>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</si>
  <si>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</si>
  <si>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</si>
  <si>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</si>
  <si>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</si>
  <si>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</si>
  <si>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</si>
  <si>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</si>
  <si>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</si>
  <si>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</si>
  <si>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</si>
  <si>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</si>
  <si>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</si>
  <si>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</si>
  <si>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</si>
  <si>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</si>
  <si>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</si>
  <si>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</si>
  <si>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</si>
  <si>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</si>
  <si>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</si>
  <si>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</si>
  <si>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</si>
  <si>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</si>
  <si>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</si>
  <si>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</si>
  <si>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</si>
  <si>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</si>
  <si>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</si>
  <si>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</si>
  <si>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</si>
  <si>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</si>
  <si>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</si>
  <si>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</si>
  <si>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</si>
  <si>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</si>
  <si>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</si>
  <si>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</si>
  <si>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</si>
  <si>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</si>
  <si>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</si>
  <si>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</si>
  <si>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</si>
  <si>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</si>
  <si>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</si>
  <si>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</si>
  <si>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</si>
  <si>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</si>
  <si>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</si>
  <si>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</si>
  <si>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</si>
  <si>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</si>
  <si>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</si>
  <si>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</si>
  <si>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</si>
  <si>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</si>
  <si>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</si>
  <si>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</si>
  <si>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</si>
  <si>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</si>
  <si>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</si>
  <si>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</si>
  <si>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</si>
  <si>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</si>
  <si>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</si>
  <si>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</si>
  <si>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</si>
  <si>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</si>
  <si>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</si>
  <si>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</si>
  <si>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</si>
  <si>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</si>
  <si>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</si>
  <si>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</si>
  <si>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</si>
  <si>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</si>
  <si>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</si>
  <si>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</si>
  <si>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</si>
  <si>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</si>
  <si>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</si>
  <si>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</si>
  <si>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</si>
  <si>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</si>
  <si>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</si>
  <si>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</si>
  <si>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</si>
  <si>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</si>
  <si>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</si>
  <si>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</si>
  <si>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</si>
  <si>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</si>
  <si>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</si>
  <si>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</si>
  <si>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</si>
  <si>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</si>
  <si>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</si>
  <si>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</si>
  <si>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</si>
  <si>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</si>
  <si>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</si>
  <si>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</si>
  <si>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</si>
  <si>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</si>
  <si>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</si>
  <si>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</si>
  <si>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</si>
  <si>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</si>
  <si>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</si>
  <si>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</si>
  <si>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</si>
  <si>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</si>
  <si>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</si>
  <si>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</si>
  <si>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</si>
  <si>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</si>
  <si>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</si>
  <si>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</si>
  <si>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</si>
  <si>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</si>
  <si>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</si>
  <si>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</si>
  <si>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</si>
  <si>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</si>
  <si>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</si>
  <si>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</si>
  <si>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</si>
  <si>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</si>
  <si>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</si>
  <si>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</si>
  <si>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</si>
  <si>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</si>
  <si>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</si>
  <si>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</si>
  <si>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</si>
  <si>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</si>
  <si>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</si>
  <si>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</si>
  <si>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</si>
  <si>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</si>
  <si>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</si>
  <si>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</si>
  <si>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</si>
  <si>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</si>
  <si>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</si>
  <si>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</si>
  <si>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</si>
  <si>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</si>
  <si>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</si>
  <si>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</si>
  <si>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</si>
  <si>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</si>
  <si>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</si>
  <si>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</si>
  <si>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</si>
  <si>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</si>
  <si>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</si>
  <si>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</si>
  <si>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</si>
  <si>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</si>
  <si>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</si>
  <si>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</si>
  <si>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</si>
  <si>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</si>
  <si>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</si>
  <si>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</si>
  <si>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</si>
  <si>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</si>
  <si>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</si>
  <si>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</si>
  <si>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</si>
  <si>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</si>
  <si>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</si>
  <si>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</si>
  <si>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</si>
  <si>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</si>
  <si>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</si>
  <si>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</si>
  <si>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</si>
  <si>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</si>
  <si>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</si>
  <si>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</si>
  <si>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</si>
  <si>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</si>
  <si>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</si>
  <si>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</si>
  <si>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</si>
  <si>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</si>
  <si>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</si>
  <si>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</si>
  <si>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</si>
  <si>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</si>
  <si>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</si>
  <si>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</si>
  <si>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</si>
  <si>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</si>
  <si>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</si>
  <si>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</si>
  <si>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</si>
  <si>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</si>
  <si>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</si>
  <si>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</si>
  <si>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</si>
  <si>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</si>
  <si>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</si>
  <si>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</si>
  <si>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</si>
  <si>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</si>
  <si>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</si>
  <si>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</si>
  <si>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</si>
  <si>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</si>
  <si>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</si>
  <si>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</si>
  <si>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</si>
  <si>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</si>
  <si>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</si>
  <si>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</si>
  <si>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</si>
  <si>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</si>
  <si>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</si>
  <si>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</si>
  <si>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</si>
  <si>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</si>
  <si>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</si>
  <si>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</si>
  <si>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</si>
  <si>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</si>
  <si>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</si>
  <si>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</si>
  <si>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</si>
  <si>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</si>
  <si>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</si>
  <si>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</si>
  <si>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</si>
  <si>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</si>
  <si>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</si>
  <si>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</si>
  <si>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</si>
  <si>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</si>
  <si>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</si>
  <si>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</si>
  <si>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</si>
  <si>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</si>
  <si>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</si>
  <si>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</si>
  <si>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</si>
  <si>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</si>
  <si>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</si>
  <si>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</si>
  <si>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</si>
  <si>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</si>
  <si>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</si>
  <si>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</si>
  <si>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</si>
  <si>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</si>
  <si>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</si>
  <si>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</si>
  <si>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</si>
  <si>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</si>
  <si>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</si>
  <si>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</si>
  <si>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</si>
  <si>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</si>
  <si>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</si>
  <si>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</si>
  <si>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</si>
  <si>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</si>
  <si>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</si>
  <si>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</si>
  <si>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</si>
  <si>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</si>
  <si>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</si>
  <si>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</si>
  <si>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</si>
  <si>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</si>
  <si>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</si>
  <si>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</si>
  <si>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</si>
  <si>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</si>
  <si>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</si>
  <si>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</si>
  <si>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</si>
  <si>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</si>
  <si>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</si>
  <si>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</si>
  <si>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</si>
  <si>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</si>
  <si>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</si>
  <si>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</si>
  <si>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</si>
  <si>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</si>
  <si>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</si>
  <si>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</si>
  <si>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</si>
  <si>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</si>
  <si>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</si>
  <si>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</si>
  <si>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</si>
  <si>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</si>
  <si>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</si>
  <si>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</si>
  <si>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</si>
  <si>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</si>
  <si>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</si>
  <si>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</si>
  <si>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</si>
  <si>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</si>
  <si>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</si>
  <si>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</si>
  <si>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</si>
  <si>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</si>
  <si>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</si>
  <si>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</si>
  <si>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</si>
  <si>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</si>
  <si>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</si>
  <si>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</si>
  <si>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</si>
  <si>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</si>
  <si>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</si>
  <si>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</si>
  <si>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</si>
  <si>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</si>
  <si>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</si>
  <si>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</si>
  <si>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</si>
  <si>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</si>
  <si>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</si>
  <si>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</si>
  <si>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</si>
  <si>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</si>
  <si>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</si>
  <si>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</si>
  <si>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</si>
  <si>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</si>
  <si>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</si>
  <si>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</si>
  <si>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</si>
  <si>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</si>
  <si>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</si>
  <si>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</si>
  <si>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</si>
  <si>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</si>
  <si>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</si>
  <si>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</si>
  <si>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</si>
  <si>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</si>
  <si>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</si>
  <si>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</si>
  <si>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</si>
  <si>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</si>
  <si>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</si>
  <si>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</si>
  <si>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</si>
  <si>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</si>
  <si>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</si>
  <si>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</si>
  <si>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</si>
  <si>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</si>
  <si>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</si>
  <si>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</si>
  <si>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</si>
  <si>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</si>
  <si>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</si>
  <si>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</si>
  <si>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</si>
  <si>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</si>
  <si>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</si>
  <si>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</si>
  <si>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</si>
  <si>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</si>
  <si>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</si>
  <si>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</si>
  <si>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</si>
  <si>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</si>
  <si>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</si>
  <si>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</si>
  <si>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</si>
  <si>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</si>
  <si>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</si>
  <si>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</si>
  <si>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</si>
  <si>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</si>
  <si>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</si>
  <si>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</si>
  <si>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</si>
  <si>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</si>
  <si>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</si>
  <si>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</si>
  <si>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</si>
  <si>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</si>
  <si>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</si>
  <si>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</si>
  <si>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</si>
  <si>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</si>
  <si>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</si>
  <si>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</si>
  <si>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</si>
  <si>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</si>
  <si>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</si>
  <si>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</si>
  <si>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</si>
  <si>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</si>
  <si>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</si>
  <si>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</si>
  <si>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</si>
  <si>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</si>
  <si>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</si>
  <si>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</si>
  <si>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</si>
  <si>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</si>
  <si>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</si>
  <si>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</si>
  <si>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</si>
  <si>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</si>
  <si>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</si>
  <si>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</si>
  <si>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</si>
  <si>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</si>
  <si>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</si>
  <si>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</si>
  <si>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</si>
  <si>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</si>
  <si>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</si>
  <si>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</si>
  <si>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</si>
  <si>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</si>
  <si>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</si>
  <si>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</si>
  <si>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</si>
  <si>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</si>
  <si>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</si>
  <si>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</si>
  <si>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</si>
  <si>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</si>
  <si>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</si>
  <si>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</si>
  <si>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</si>
  <si>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</si>
  <si>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</si>
  <si>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</si>
  <si>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</si>
  <si>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</si>
  <si>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</si>
  <si>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</si>
  <si>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</si>
  <si>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</si>
  <si>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</si>
  <si>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</si>
  <si>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</si>
  <si>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</si>
  <si>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</si>
  <si>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</si>
  <si>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</si>
  <si>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</si>
  <si>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</si>
  <si>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</si>
  <si>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</si>
  <si>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</si>
  <si>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</si>
  <si>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</si>
  <si>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</si>
  <si>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</si>
  <si>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</si>
  <si>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</si>
  <si>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</si>
  <si>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</si>
  <si>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</si>
  <si>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</si>
  <si>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</si>
  <si>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</si>
  <si>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</si>
  <si>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</si>
  <si>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</si>
  <si>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</si>
  <si>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</si>
  <si>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</si>
  <si>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</si>
  <si>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</si>
  <si>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</si>
  <si>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</si>
  <si>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</si>
  <si>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</si>
  <si>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</si>
  <si>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</si>
  <si>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</si>
  <si>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</si>
  <si>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</si>
  <si>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</si>
  <si>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</si>
  <si>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</si>
  <si>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</si>
  <si>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</si>
  <si>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</si>
  <si>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</si>
  <si>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</si>
  <si>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</si>
  <si>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</si>
  <si>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</si>
  <si>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</si>
  <si>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</si>
  <si>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</si>
  <si>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</si>
  <si>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</si>
  <si>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</si>
  <si>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</si>
  <si>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</si>
  <si>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</si>
  <si>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</si>
  <si>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</si>
  <si>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</si>
  <si>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</si>
  <si>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</si>
  <si>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</si>
  <si>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</si>
  <si>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</si>
  <si>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</si>
  <si>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</si>
  <si>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</si>
  <si>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</si>
  <si>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</si>
  <si>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</si>
  <si>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</si>
  <si>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</si>
  <si>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</si>
  <si>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</si>
  <si>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</si>
  <si>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</si>
  <si>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</si>
  <si>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</si>
  <si>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</si>
  <si>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</si>
  <si>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</si>
  <si>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</si>
  <si>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</si>
  <si>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</si>
  <si>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</si>
  <si>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</si>
  <si>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</si>
  <si>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</si>
  <si>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</si>
  <si>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</si>
  <si>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</si>
  <si>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</si>
  <si>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</si>
  <si>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</si>
  <si>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</si>
  <si>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</si>
  <si>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</si>
  <si>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</si>
  <si>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</si>
  <si>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</si>
  <si>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</si>
  <si>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</si>
  <si>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</si>
  <si>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</si>
  <si>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</si>
  <si>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</si>
  <si>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</si>
  <si>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</si>
  <si>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</si>
  <si>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</si>
  <si>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</si>
  <si>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</si>
  <si>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</si>
  <si>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</si>
  <si>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</si>
  <si>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</si>
  <si>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</si>
  <si>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</si>
  <si>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</si>
  <si>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</si>
  <si>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</si>
  <si>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</si>
  <si>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</si>
  <si>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</si>
  <si>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</si>
  <si>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</si>
  <si>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</si>
  <si>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</si>
  <si>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</si>
  <si>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</si>
  <si>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</si>
  <si>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</si>
  <si>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</si>
  <si>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</si>
  <si>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</si>
  <si>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</si>
  <si>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</si>
  <si>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</si>
  <si>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</si>
  <si>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</si>
  <si>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</si>
  <si>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</si>
  <si>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</si>
  <si>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</si>
  <si>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</si>
  <si>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</si>
  <si>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</si>
  <si>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</si>
  <si>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</si>
  <si>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</si>
  <si>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</si>
  <si>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</si>
  <si>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</si>
  <si>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</si>
  <si>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</si>
  <si>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</si>
  <si>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</si>
  <si>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</si>
  <si>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</si>
  <si>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</si>
  <si>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</si>
  <si>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</si>
  <si>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</si>
  <si>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</si>
  <si>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</si>
  <si>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</si>
  <si>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</si>
  <si>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</si>
  <si>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</si>
  <si>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</si>
  <si>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</si>
  <si>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</si>
  <si>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</si>
  <si>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</si>
  <si>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</si>
  <si>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</si>
  <si>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</si>
  <si>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</si>
  <si>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</si>
  <si>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</si>
  <si>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</si>
  <si>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</si>
  <si>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</si>
  <si>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</si>
  <si>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</si>
  <si>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</si>
  <si>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</si>
  <si>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</si>
  <si>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</si>
  <si>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</si>
  <si>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</si>
  <si>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</si>
  <si>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</si>
  <si>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</si>
  <si>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</si>
  <si>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</si>
  <si>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</si>
  <si>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</si>
  <si>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</si>
  <si>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</si>
  <si>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</si>
  <si>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</si>
  <si>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</si>
  <si>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</si>
  <si>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</si>
  <si>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</si>
  <si>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</si>
  <si>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</si>
  <si>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</si>
  <si>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</si>
  <si>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</si>
  <si>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</si>
  <si>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</si>
  <si>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</si>
  <si>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</si>
  <si>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</si>
  <si>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</si>
  <si>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</si>
  <si>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</si>
  <si>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</si>
  <si>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</si>
  <si>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</si>
  <si>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</si>
  <si>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</si>
  <si>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</si>
  <si>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</si>
  <si>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</si>
  <si>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</si>
  <si>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</si>
  <si>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</si>
  <si>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</si>
  <si>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</si>
  <si>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</si>
  <si>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</si>
  <si>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</si>
  <si>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</si>
  <si>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</si>
  <si>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</si>
  <si>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</si>
  <si>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</si>
  <si>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</si>
  <si>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</si>
  <si>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</si>
  <si>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</si>
  <si>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</si>
  <si>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</si>
  <si>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</si>
  <si>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</si>
  <si>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</si>
  <si>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</si>
  <si>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</si>
  <si>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</si>
  <si>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</si>
  <si>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</si>
  <si>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</si>
  <si>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</si>
  <si>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</si>
  <si>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</si>
  <si>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</si>
  <si>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</si>
  <si>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</si>
  <si>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</si>
  <si>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</si>
  <si>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</si>
  <si>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</si>
  <si>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</si>
  <si>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</si>
  <si>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</si>
  <si>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</si>
  <si>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</si>
  <si>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</si>
  <si>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</si>
  <si>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</si>
  <si>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</si>
  <si>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</si>
  <si>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</si>
  <si>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</si>
  <si>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</si>
  <si>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</si>
  <si>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</si>
  <si>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</si>
  <si>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</si>
  <si>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</si>
  <si>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</si>
  <si>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</si>
  <si>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</si>
  <si>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</si>
  <si>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</si>
  <si>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</si>
  <si>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</si>
  <si>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</si>
  <si>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</si>
  <si>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</si>
  <si>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</si>
  <si>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</si>
  <si>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</si>
  <si>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</si>
  <si>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</si>
  <si>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</si>
  <si>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</si>
  <si>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</si>
  <si>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</si>
  <si>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</si>
  <si>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</si>
  <si>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</si>
  <si>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</si>
  <si>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</si>
  <si>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</si>
  <si>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</si>
  <si>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</si>
  <si>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</si>
  <si>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</si>
  <si>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</si>
  <si>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</si>
  <si>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</si>
  <si>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</si>
  <si>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</si>
  <si>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</si>
  <si>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</si>
  <si>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</si>
  <si>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</si>
  <si>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</si>
  <si>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</si>
  <si>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</si>
  <si>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</si>
  <si>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</si>
  <si>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</si>
  <si>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</si>
  <si>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</si>
  <si>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</si>
  <si>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</si>
  <si>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</si>
  <si>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</si>
  <si>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</si>
  <si>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</si>
  <si>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</si>
  <si>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</si>
  <si>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</si>
  <si>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</si>
  <si>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</si>
  <si>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</si>
  <si>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</si>
  <si>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</si>
  <si>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</si>
  <si>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</si>
  <si>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</si>
  <si>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</si>
  <si>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</si>
  <si>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</si>
  <si>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</si>
  <si>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</si>
  <si>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</si>
  <si>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</si>
  <si>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</si>
  <si>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</si>
  <si>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</si>
  <si>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</si>
  <si>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</si>
  <si>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</si>
  <si>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</si>
  <si>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</si>
  <si>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</si>
  <si>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</si>
  <si>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</si>
  <si>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</si>
  <si>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</si>
  <si>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</si>
  <si>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</si>
  <si>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</si>
  <si>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</si>
  <si>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</si>
  <si>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</si>
  <si>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</si>
  <si>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</si>
  <si>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</si>
  <si>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</si>
  <si>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</si>
  <si>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</si>
  <si>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</si>
  <si>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</si>
  <si>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</si>
  <si>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</si>
  <si>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</si>
  <si>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</si>
  <si>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</si>
  <si>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</si>
  <si>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</si>
  <si>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</si>
  <si>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</si>
  <si>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</si>
  <si>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</si>
  <si>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</si>
  <si>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</si>
  <si>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</si>
  <si>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</si>
  <si>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</si>
  <si>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</si>
  <si>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</si>
  <si>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</si>
  <si>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</si>
  <si>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</si>
  <si>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</si>
  <si>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</si>
  <si>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</si>
  <si>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</si>
  <si>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</si>
  <si>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</si>
  <si>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</si>
  <si>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</si>
  <si>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</si>
  <si>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</si>
  <si>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</si>
  <si>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</si>
  <si>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</si>
  <si>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</si>
  <si>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</si>
  <si>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</si>
  <si>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</si>
  <si>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</si>
  <si>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</si>
  <si>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</si>
  <si>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</si>
  <si>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</si>
  <si>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</si>
  <si>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</si>
  <si>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</si>
  <si>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</si>
  <si>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</si>
  <si>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</si>
  <si>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</si>
  <si>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</si>
  <si>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</si>
  <si>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</si>
  <si>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</si>
  <si>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</si>
  <si>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</si>
  <si>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</si>
  <si>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</si>
  <si>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</si>
  <si>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</si>
  <si>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</si>
  <si>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</si>
  <si>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</si>
  <si>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</si>
  <si>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</si>
  <si>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</si>
  <si>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</si>
  <si>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</si>
  <si>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</si>
  <si>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</si>
  <si>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</si>
  <si>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</si>
  <si>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</si>
  <si>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</si>
  <si>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</si>
  <si>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</si>
  <si>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</si>
  <si>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</si>
  <si>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</si>
  <si>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</si>
  <si>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</si>
  <si>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</si>
  <si>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</si>
  <si>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</si>
  <si>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</si>
  <si>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</si>
  <si>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</si>
  <si>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</si>
  <si>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</si>
  <si>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</si>
  <si>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</si>
  <si>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</si>
  <si>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</si>
  <si>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</si>
  <si>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</si>
  <si>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</si>
  <si>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</si>
  <si>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</si>
  <si>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</si>
  <si>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</si>
  <si>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</si>
  <si>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</si>
  <si>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</si>
  <si>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</si>
  <si>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</si>
  <si>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</si>
  <si>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</si>
  <si>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</si>
  <si>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</si>
  <si>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</si>
  <si>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</si>
  <si>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</si>
  <si>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</si>
  <si>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</si>
  <si>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</si>
  <si>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</si>
  <si>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</si>
  <si>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</si>
  <si>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</si>
  <si>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</si>
  <si>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</si>
  <si>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</si>
  <si>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</si>
  <si>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</si>
  <si>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</si>
  <si>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</si>
  <si>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</si>
  <si>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</si>
  <si>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</si>
  <si>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</si>
  <si>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</si>
  <si>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</si>
  <si>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</si>
  <si>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</si>
  <si>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</si>
  <si>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</si>
  <si>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</si>
  <si>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</si>
  <si>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</si>
  <si>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</si>
  <si>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</si>
  <si>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</si>
  <si>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</si>
  <si>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</si>
  <si>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</si>
  <si>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</si>
  <si>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</si>
  <si>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</si>
  <si>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</si>
  <si>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</si>
  <si>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</si>
  <si>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</si>
  <si>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</si>
  <si>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</si>
  <si>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</si>
  <si>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</si>
  <si>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</si>
  <si>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</si>
  <si>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</si>
  <si>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</si>
  <si>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</si>
  <si>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</si>
  <si>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</si>
  <si>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</si>
  <si>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</si>
  <si>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</si>
  <si>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</si>
  <si>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</si>
  <si>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</si>
  <si>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</si>
  <si>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</si>
  <si>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</si>
  <si>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</si>
  <si>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</si>
  <si>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</si>
  <si>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</si>
  <si>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</si>
  <si>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</si>
  <si>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</si>
  <si>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</si>
  <si>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</si>
  <si>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</si>
  <si>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</si>
  <si>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</si>
  <si>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</si>
  <si>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</si>
  <si>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</si>
  <si>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</si>
  <si>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</si>
  <si>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</si>
  <si>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</si>
  <si>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</si>
  <si>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</si>
  <si>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</si>
  <si>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</si>
  <si>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</si>
  <si>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</si>
  <si>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</si>
  <si>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</si>
  <si>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</si>
  <si>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</si>
  <si>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</si>
  <si>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</si>
  <si>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</si>
  <si>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</si>
  <si>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</si>
  <si>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</si>
  <si>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</si>
  <si>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</si>
  <si>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</si>
  <si>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</si>
  <si>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</si>
  <si>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</si>
  <si>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</si>
  <si>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</si>
  <si>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</si>
  <si>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</si>
  <si>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</si>
  <si>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</si>
  <si>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</si>
  <si>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</si>
  <si>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</si>
  <si>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</si>
  <si>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</si>
  <si>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</si>
  <si>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</si>
  <si>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</si>
  <si>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</si>
  <si>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</si>
  <si>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</si>
  <si>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</si>
  <si>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</si>
  <si>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</si>
  <si>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</si>
  <si>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</si>
  <si>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</si>
  <si>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</si>
  <si>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</si>
  <si>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</si>
  <si>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</si>
  <si>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</si>
  <si>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</si>
  <si>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</si>
  <si>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</si>
  <si>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</si>
  <si>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</si>
  <si>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</si>
  <si>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</si>
  <si>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</si>
  <si>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</si>
  <si>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</si>
  <si>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</si>
  <si>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</si>
  <si>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</si>
  <si>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</si>
  <si>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</si>
  <si>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</si>
  <si>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</si>
  <si>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</si>
  <si>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</si>
  <si>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</si>
  <si>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</si>
  <si>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</si>
  <si>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</si>
  <si>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</si>
  <si>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</si>
  <si>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</si>
  <si>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</si>
  <si>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</si>
  <si>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</si>
  <si>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</si>
  <si>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</si>
  <si>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</si>
  <si>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</si>
  <si>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</si>
  <si>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</si>
  <si>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</si>
  <si>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</si>
  <si>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</si>
  <si>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</si>
  <si>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</si>
  <si>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</si>
  <si>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</si>
  <si>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</si>
  <si>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</si>
  <si>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</si>
  <si>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</si>
  <si>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</si>
  <si>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</si>
  <si>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</si>
  <si>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</si>
  <si>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</si>
  <si>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</si>
  <si>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</si>
  <si>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</si>
  <si>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</si>
  <si>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</si>
  <si>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</si>
  <si>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</si>
  <si>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</si>
  <si>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</si>
  <si>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</si>
  <si>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</si>
  <si>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</si>
  <si>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</si>
  <si>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</si>
  <si>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</si>
  <si>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</si>
  <si>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</si>
  <si>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</si>
  <si>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</si>
  <si>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</si>
  <si>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</si>
  <si>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</si>
  <si>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</si>
  <si>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</si>
  <si>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</si>
  <si>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</si>
  <si>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</si>
  <si>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</si>
  <si>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</si>
  <si>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</si>
  <si>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</si>
  <si>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</si>
  <si>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</si>
  <si>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</si>
  <si>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</si>
  <si>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</si>
  <si>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</si>
  <si>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</si>
  <si>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</si>
  <si>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</si>
  <si>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</si>
  <si>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</si>
  <si>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</si>
  <si>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</si>
  <si>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</si>
  <si>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</si>
  <si>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</si>
  <si>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</si>
  <si>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</si>
  <si>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</si>
  <si>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</si>
  <si>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</si>
  <si>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</si>
  <si>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</si>
  <si>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</si>
  <si>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</si>
  <si>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</si>
  <si>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</si>
  <si>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</si>
  <si>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</si>
  <si>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</si>
  <si>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</si>
  <si>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</si>
  <si>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</si>
  <si>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</si>
  <si>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</si>
  <si>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</si>
  <si>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</si>
  <si>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</si>
  <si>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</si>
  <si>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</si>
  <si>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</si>
  <si>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</si>
  <si>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</si>
  <si>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</si>
  <si>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</si>
  <si>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</si>
  <si>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</si>
  <si>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</si>
  <si>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</si>
  <si>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</si>
  <si>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</si>
  <si>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</si>
  <si>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</si>
  <si>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</si>
  <si>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</si>
  <si>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</si>
  <si>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</si>
  <si>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</si>
  <si>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</si>
  <si>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</si>
  <si>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</si>
  <si>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</si>
  <si>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</si>
  <si>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</si>
  <si>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</si>
  <si>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</si>
  <si>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</si>
  <si>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</si>
  <si>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</si>
  <si>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</si>
  <si>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</si>
  <si>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</si>
  <si>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</si>
  <si>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</si>
  <si>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</si>
  <si>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</si>
  <si>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</si>
  <si>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</si>
  <si>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</si>
  <si>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</si>
  <si>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</si>
  <si>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</si>
  <si>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</si>
  <si>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</si>
  <si>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</si>
  <si>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</si>
  <si>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</si>
  <si>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</si>
  <si>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</si>
  <si>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</si>
  <si>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</si>
  <si>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</si>
  <si>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</si>
  <si>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</si>
  <si>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</si>
  <si>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</si>
  <si>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</si>
  <si>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</si>
  <si>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</si>
  <si>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</si>
  <si>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</si>
  <si>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</si>
  <si>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</si>
  <si>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</si>
  <si>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</si>
  <si>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</si>
  <si>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</si>
  <si>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</si>
  <si>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</si>
  <si>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</si>
  <si>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</si>
  <si>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</si>
  <si>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</si>
  <si>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</si>
  <si>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</si>
  <si>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</si>
  <si>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</si>
  <si>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</si>
  <si>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</si>
  <si>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</si>
  <si>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</si>
  <si>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</si>
  <si>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</si>
  <si>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</si>
  <si>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</si>
  <si>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</si>
  <si>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</si>
  <si>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</si>
  <si>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</si>
  <si>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</si>
  <si>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</si>
  <si>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</si>
  <si>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</si>
  <si>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</si>
  <si>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</si>
  <si>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</si>
  <si>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</si>
  <si>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</si>
  <si>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</si>
  <si>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</si>
  <si>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</si>
  <si>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</si>
  <si>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</si>
  <si>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</si>
  <si>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</si>
  <si>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</si>
  <si>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</si>
  <si>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</si>
  <si>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</si>
  <si>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</si>
  <si>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</si>
  <si>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</si>
  <si>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</si>
  <si>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</si>
  <si>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</si>
  <si>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</si>
  <si>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</si>
  <si>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</si>
  <si>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</si>
  <si>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</si>
  <si>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</si>
  <si>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</si>
  <si>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</si>
  <si>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</si>
  <si>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</si>
  <si>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</si>
  <si>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</si>
  <si>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</si>
  <si>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</si>
  <si>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</si>
  <si>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</si>
  <si>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</si>
  <si>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</si>
  <si>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</si>
  <si>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</si>
  <si>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</si>
  <si>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</si>
  <si>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</si>
  <si>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</si>
  <si>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</si>
  <si>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</si>
  <si>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</si>
  <si>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</si>
  <si>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</si>
  <si>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</si>
  <si>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</si>
  <si>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</si>
  <si>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</si>
  <si>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</si>
  <si>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</si>
  <si>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</si>
  <si>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</si>
  <si>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</si>
  <si>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</si>
  <si>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</si>
  <si>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</si>
  <si>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</si>
  <si>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</si>
  <si>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</si>
  <si>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</si>
  <si>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</si>
  <si>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</si>
  <si>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</si>
  <si>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</si>
  <si>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</si>
  <si>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</si>
  <si>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</si>
  <si>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</si>
  <si>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</si>
  <si>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</si>
  <si>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</si>
  <si>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</si>
  <si>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</si>
  <si>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</si>
  <si>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</si>
  <si>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</si>
  <si>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</si>
  <si>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</si>
  <si>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</si>
  <si>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</si>
  <si>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</si>
  <si>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</si>
  <si>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</si>
  <si>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</si>
  <si>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</si>
  <si>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</si>
  <si>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</si>
  <si>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</si>
  <si>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</si>
  <si>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</si>
  <si>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</si>
  <si>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</si>
  <si>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</si>
  <si>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</si>
  <si>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</si>
  <si>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</si>
  <si>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</si>
  <si>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</si>
  <si>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</si>
  <si>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</si>
  <si>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</si>
  <si>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</si>
  <si>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</si>
  <si>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</si>
  <si>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</si>
  <si>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</si>
  <si>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</si>
  <si>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</si>
  <si>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</si>
  <si>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</si>
  <si>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</si>
  <si>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</si>
  <si>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</si>
  <si>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</si>
  <si>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</si>
  <si>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</si>
  <si>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</si>
  <si>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</si>
  <si>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</si>
  <si>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</si>
  <si>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</si>
  <si>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</si>
  <si>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</si>
  <si>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</si>
  <si>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</si>
  <si>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</si>
  <si>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</si>
  <si>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</si>
  <si>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</si>
  <si>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</si>
  <si>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</si>
  <si>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</si>
  <si>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</si>
  <si>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</si>
  <si>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</si>
  <si>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</si>
  <si>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</si>
  <si>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</si>
  <si>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</si>
  <si>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</si>
  <si>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</si>
  <si>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</si>
  <si>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</si>
  <si>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</si>
  <si>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</si>
  <si>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</si>
  <si>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</si>
  <si>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</si>
  <si>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</si>
  <si>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</si>
  <si>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</si>
  <si>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</si>
  <si>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</si>
  <si>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</si>
  <si>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</si>
  <si>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</si>
  <si>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</si>
  <si>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</si>
  <si>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</si>
  <si>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</si>
  <si>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</si>
  <si>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</si>
  <si>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</si>
  <si>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</si>
  <si>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</si>
  <si>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</si>
  <si>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</si>
  <si>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</si>
  <si>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</si>
  <si>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</si>
  <si>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</si>
  <si>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</si>
  <si>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</si>
  <si>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</si>
  <si>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</si>
  <si>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</si>
  <si>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</si>
  <si>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</si>
  <si>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</si>
  <si>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</si>
  <si>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</si>
  <si>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</si>
  <si>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</si>
  <si>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</si>
  <si>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</si>
  <si>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</si>
  <si>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</si>
  <si>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</si>
  <si>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</si>
  <si>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</si>
  <si>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</si>
  <si>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</si>
  <si>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</si>
  <si>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</si>
  <si>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</si>
  <si>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</si>
  <si>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</si>
  <si>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</si>
  <si>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</si>
  <si>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</si>
  <si>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</si>
  <si>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</si>
  <si>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</si>
  <si>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</si>
  <si>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</si>
  <si>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</si>
  <si>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</si>
  <si>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</si>
  <si>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</si>
  <si>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</si>
  <si>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</si>
  <si>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</si>
  <si>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</si>
  <si>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</si>
  <si>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</si>
  <si>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</si>
  <si>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</si>
  <si>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</si>
  <si>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</si>
  <si>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</si>
  <si>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</si>
  <si>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</si>
  <si>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</si>
  <si>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</si>
  <si>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</si>
  <si>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</si>
  <si>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</si>
  <si>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</si>
  <si>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</si>
  <si>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</si>
  <si>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</si>
  <si>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</si>
  <si>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</si>
  <si>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</si>
  <si>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</si>
  <si>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</si>
  <si>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</si>
  <si>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</si>
  <si>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</si>
  <si>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</si>
  <si>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</si>
  <si>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</si>
  <si>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</si>
  <si>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</si>
  <si>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</si>
  <si>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</si>
  <si>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</si>
  <si>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</si>
  <si>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</si>
  <si>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</si>
  <si>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</si>
  <si>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</si>
  <si>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</si>
  <si>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</si>
  <si>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</si>
  <si>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</si>
  <si>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</si>
  <si>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</si>
  <si>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</si>
  <si>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</si>
  <si>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</si>
  <si>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</si>
  <si>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</si>
  <si>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</si>
  <si>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</si>
  <si>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</si>
  <si>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</si>
  <si>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</si>
  <si>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</si>
  <si>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</si>
  <si>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</si>
  <si>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</si>
  <si>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</si>
  <si>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</si>
  <si>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</si>
  <si>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</si>
  <si>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</si>
  <si>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</si>
  <si>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</si>
  <si>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</si>
  <si>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</si>
  <si>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</si>
  <si>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</si>
  <si>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</si>
  <si>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</si>
  <si>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</si>
  <si>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</si>
  <si>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</si>
  <si>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</si>
  <si>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</si>
  <si>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</si>
  <si>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</si>
  <si>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</si>
  <si>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</si>
  <si>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</si>
  <si>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</si>
  <si>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</si>
  <si>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</si>
  <si>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</si>
  <si>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</si>
  <si>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</si>
  <si>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</si>
  <si>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</si>
  <si>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</si>
  <si>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</si>
  <si>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</si>
  <si>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</si>
  <si>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</si>
  <si>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</si>
  <si>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</si>
  <si>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</si>
  <si>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</si>
  <si>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</si>
  <si>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</si>
  <si>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</si>
  <si>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</si>
  <si>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</si>
  <si>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</si>
  <si>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</si>
  <si>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</si>
  <si>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</si>
  <si>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</si>
  <si>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</si>
  <si>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</si>
  <si>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</si>
  <si>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</si>
  <si>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</si>
  <si>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</si>
  <si>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</si>
  <si>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</si>
  <si>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</si>
  <si>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</si>
  <si>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</si>
  <si>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</si>
  <si>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</si>
  <si>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</si>
  <si>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</si>
  <si>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</si>
  <si>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</si>
  <si>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</si>
  <si>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</si>
  <si>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</si>
  <si>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</si>
  <si>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</si>
  <si>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</si>
  <si>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</si>
  <si>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</si>
  <si>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</si>
  <si>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</si>
  <si>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</si>
  <si>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</si>
  <si>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</si>
  <si>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</si>
  <si>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</si>
  <si>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</si>
  <si>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</si>
  <si>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</si>
  <si>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</si>
  <si>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</si>
  <si>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</si>
  <si>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</si>
  <si>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</si>
  <si>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</si>
  <si>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</si>
  <si>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</si>
  <si>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</si>
  <si>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</si>
  <si>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</si>
  <si>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</si>
  <si>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</si>
  <si>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</si>
  <si>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</si>
  <si>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</si>
  <si>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</si>
  <si>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</si>
  <si>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</si>
  <si>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</si>
  <si>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</si>
  <si>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</si>
  <si>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</si>
  <si>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</si>
  <si>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</si>
  <si>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</si>
  <si>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</si>
  <si>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</si>
  <si>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</si>
  <si>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</si>
  <si>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</si>
  <si>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</si>
  <si>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</si>
  <si>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</si>
  <si>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</si>
  <si>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</si>
  <si>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</si>
  <si>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</si>
  <si>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</si>
  <si>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</si>
  <si>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</si>
  <si>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</si>
  <si>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</si>
  <si>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</si>
  <si>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</si>
  <si>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</si>
  <si>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</si>
  <si>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</si>
  <si>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</si>
  <si>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</si>
  <si>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</si>
  <si>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</si>
  <si>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</si>
  <si>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</si>
  <si>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</si>
  <si>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</si>
  <si>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</si>
  <si>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</si>
  <si>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</si>
  <si>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</si>
  <si>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</si>
  <si>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</si>
  <si>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</si>
  <si>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</si>
  <si>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</si>
  <si>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</si>
  <si>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</si>
  <si>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</si>
  <si>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</si>
  <si>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</si>
  <si>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</si>
  <si>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</si>
  <si>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</si>
  <si>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</si>
  <si>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</si>
  <si>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</si>
  <si>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</si>
  <si>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</si>
  <si>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</si>
  <si>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</si>
  <si>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</si>
  <si>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</si>
  <si>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</si>
  <si>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</si>
  <si>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</si>
  <si>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</si>
  <si>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</si>
  <si>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</si>
  <si>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</si>
  <si>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</si>
  <si>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</si>
  <si>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</si>
  <si>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</si>
  <si>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</si>
  <si>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</si>
  <si>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</si>
  <si>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</si>
  <si>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</si>
  <si>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</si>
  <si>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</si>
  <si>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</si>
  <si>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</si>
  <si>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</si>
  <si>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</si>
  <si>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</si>
  <si>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</si>
  <si>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</si>
  <si>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</si>
  <si>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</si>
  <si>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</si>
  <si>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</si>
  <si>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</si>
  <si>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</si>
  <si>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</si>
  <si>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</si>
  <si>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</si>
  <si>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</si>
  <si>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</si>
  <si>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</si>
  <si>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</si>
  <si>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</si>
  <si>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</si>
  <si>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</si>
  <si>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</si>
  <si>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</si>
  <si>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</si>
  <si>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</si>
  <si>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</si>
  <si>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</si>
  <si>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</si>
  <si>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</si>
  <si>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</si>
  <si>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</si>
  <si>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</si>
  <si>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</si>
  <si>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</si>
  <si>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</si>
  <si>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</si>
  <si>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</si>
  <si>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</si>
  <si>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</si>
  <si>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</si>
  <si>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</si>
  <si>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</si>
  <si>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</si>
  <si>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</si>
  <si>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</si>
  <si>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</si>
  <si>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</si>
  <si>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</si>
  <si>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</si>
  <si>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</si>
  <si>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</si>
  <si>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</si>
  <si>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</si>
  <si>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</si>
  <si>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</si>
  <si>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</si>
  <si>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</si>
  <si>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</si>
  <si>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</si>
  <si>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</si>
  <si>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</si>
  <si>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</si>
  <si>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</si>
  <si>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</si>
  <si>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</si>
  <si>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</si>
  <si>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</si>
  <si>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</si>
  <si>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</si>
  <si>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</si>
  <si>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</si>
  <si>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</si>
  <si>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</si>
  <si>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</si>
  <si>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</si>
  <si>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</si>
  <si>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</si>
  <si>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</si>
  <si>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</si>
  <si>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</si>
  <si>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</si>
  <si>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</si>
  <si>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</si>
  <si>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</si>
  <si>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</si>
  <si>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</si>
  <si>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</si>
  <si>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</si>
  <si>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</si>
  <si>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</si>
  <si>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</si>
  <si>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</si>
  <si>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</si>
  <si>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</si>
  <si>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</si>
  <si>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</si>
  <si>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</si>
  <si>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</si>
  <si>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</si>
  <si>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</si>
  <si>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</si>
  <si>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</si>
  <si>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</si>
  <si>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</si>
  <si>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</si>
  <si>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</si>
  <si>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</si>
  <si>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</si>
  <si>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</si>
  <si>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</si>
  <si>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</si>
  <si>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</si>
  <si>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</si>
  <si>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</si>
  <si>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</si>
  <si>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</si>
  <si>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</si>
  <si>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</si>
  <si>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</si>
  <si>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</si>
  <si>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</si>
  <si>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</si>
  <si>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</si>
  <si>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</si>
  <si>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</si>
  <si>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</si>
  <si>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</si>
  <si>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</si>
  <si>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</si>
  <si>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</si>
  <si>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</si>
  <si>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</si>
  <si>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</si>
  <si>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</si>
  <si>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</si>
  <si>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</si>
  <si>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</si>
  <si>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</si>
  <si>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</si>
  <si>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</si>
  <si>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</si>
  <si>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</si>
  <si>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</si>
  <si>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</si>
  <si>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</si>
  <si>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</si>
  <si>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</si>
  <si>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</si>
  <si>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</si>
  <si>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</si>
  <si>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</si>
  <si>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</si>
  <si>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</si>
  <si>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</si>
  <si>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</si>
  <si>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</si>
  <si>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</si>
  <si>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</si>
  <si>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</si>
  <si>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</si>
  <si>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</si>
  <si>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</si>
  <si>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</si>
  <si>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</si>
  <si>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</si>
  <si>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</si>
  <si>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</si>
  <si>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</si>
  <si>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</si>
  <si>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</si>
  <si>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</si>
  <si>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</si>
  <si>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</si>
  <si>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</si>
  <si>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</si>
  <si>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</si>
  <si>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</si>
  <si>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</si>
  <si>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</si>
  <si>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</si>
  <si>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</si>
  <si>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</si>
  <si>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</si>
  <si>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</si>
  <si>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</si>
  <si>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</si>
  <si>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</si>
  <si>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</si>
  <si>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</si>
  <si>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</si>
  <si>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</si>
  <si>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</si>
  <si>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</si>
  <si>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</si>
  <si>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</si>
  <si>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</si>
  <si>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</si>
  <si>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</si>
  <si>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</si>
  <si>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</si>
  <si>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</si>
  <si>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</si>
  <si>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</si>
  <si>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</si>
  <si>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</si>
  <si>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</si>
  <si>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</si>
  <si>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</si>
  <si>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</si>
  <si>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</si>
  <si>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</si>
  <si>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</si>
  <si>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</si>
  <si>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</si>
  <si>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</si>
  <si>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</si>
  <si>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</si>
  <si>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</si>
  <si>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</si>
  <si>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</si>
  <si>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</si>
  <si>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</si>
  <si>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</si>
  <si>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</si>
  <si>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</si>
  <si>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</si>
  <si>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</si>
  <si>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</si>
  <si>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</si>
  <si>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</si>
  <si>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</si>
  <si>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</si>
  <si>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</si>
  <si>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</si>
  <si>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</si>
  <si>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</si>
  <si>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</si>
  <si>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</si>
  <si>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</si>
  <si>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</si>
  <si>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</si>
  <si>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</si>
  <si>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</si>
  <si>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</si>
  <si>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</si>
  <si>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</si>
  <si>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</si>
  <si>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</si>
  <si>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</si>
  <si>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</si>
  <si>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</si>
  <si>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</si>
  <si>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</si>
  <si>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</si>
  <si>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</si>
  <si>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</si>
  <si>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</si>
  <si>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</si>
  <si>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</si>
  <si>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</si>
  <si>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</si>
  <si>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</si>
  <si>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</si>
  <si>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</si>
  <si>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</si>
  <si>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</si>
  <si>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</si>
  <si>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</si>
  <si>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</si>
  <si>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</si>
  <si>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</si>
  <si>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</si>
  <si>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</si>
  <si>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</si>
  <si>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</si>
  <si>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</si>
  <si>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</si>
  <si>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</si>
  <si>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</si>
  <si>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</si>
  <si>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</si>
  <si>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</si>
  <si>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</si>
  <si>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</si>
  <si>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</si>
  <si>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</si>
  <si>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</si>
  <si>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</si>
  <si>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</si>
  <si>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</si>
  <si>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</si>
  <si>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</si>
  <si>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</si>
  <si>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</si>
  <si>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</si>
  <si>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</si>
  <si>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</si>
  <si>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</si>
  <si>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</si>
  <si>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</si>
  <si>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</si>
  <si>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</si>
  <si>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</si>
  <si>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</si>
  <si>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</si>
  <si>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</si>
  <si>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</si>
  <si>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</si>
  <si>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</si>
  <si>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</si>
  <si>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</si>
  <si>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</si>
  <si>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</si>
  <si>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</si>
  <si>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</si>
  <si>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</si>
  <si>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</si>
  <si>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</si>
  <si>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</si>
  <si>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</si>
  <si>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</si>
  <si>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</si>
  <si>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</si>
  <si>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</si>
  <si>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</si>
  <si>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</si>
  <si>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</si>
  <si>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</si>
  <si>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</si>
  <si>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</si>
  <si>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</si>
  <si>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</si>
  <si>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</si>
  <si>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</si>
  <si>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</si>
  <si>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</si>
  <si>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</si>
  <si>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</si>
  <si>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</si>
  <si>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</si>
  <si>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</si>
  <si>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</si>
  <si>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</si>
  <si>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</si>
  <si>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</si>
  <si>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</si>
  <si>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</si>
  <si>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</si>
  <si>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</si>
  <si>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</si>
  <si>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</si>
  <si>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</si>
  <si>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</si>
  <si>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</si>
  <si>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</si>
  <si>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</si>
  <si>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</si>
  <si>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</si>
  <si>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</si>
  <si>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</si>
  <si>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</si>
  <si>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</si>
  <si>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</si>
  <si>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</si>
  <si>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</si>
  <si>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</si>
  <si>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</si>
  <si>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</si>
  <si>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</si>
  <si>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</si>
  <si>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</si>
  <si>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</si>
  <si>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</si>
  <si>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</si>
  <si>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</si>
  <si>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</si>
  <si>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</si>
  <si>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</si>
  <si>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</si>
  <si>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</si>
  <si>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</si>
  <si>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</si>
  <si>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</si>
  <si>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</si>
  <si>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</si>
  <si>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</si>
  <si>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</si>
  <si>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</si>
  <si>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</si>
  <si>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</si>
  <si>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</si>
  <si>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</si>
  <si>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</si>
  <si>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</si>
  <si>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</si>
  <si>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</si>
  <si>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</si>
  <si>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</si>
  <si>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</si>
  <si>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</si>
  <si>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</si>
  <si>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</si>
  <si>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</si>
  <si>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</si>
  <si>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</si>
  <si>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</si>
  <si>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</si>
  <si>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</si>
  <si>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</si>
  <si>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</si>
  <si>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</si>
  <si>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</si>
  <si>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</si>
  <si>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</si>
  <si>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</si>
  <si>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</si>
  <si>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</si>
  <si>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</si>
  <si>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</si>
  <si>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</si>
  <si>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</si>
  <si>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</si>
  <si>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</si>
  <si>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</si>
  <si>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</si>
  <si>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</si>
  <si>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</si>
  <si>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</si>
  <si>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</si>
  <si>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</si>
  <si>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</si>
  <si>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</si>
  <si>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</si>
  <si>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</si>
  <si>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</si>
  <si>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</si>
  <si>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</si>
  <si>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</si>
  <si>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</si>
  <si>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</si>
  <si>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</si>
  <si>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</si>
  <si>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</si>
  <si>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</si>
  <si>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</si>
  <si>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</si>
  <si>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</si>
  <si>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</si>
  <si>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</si>
  <si>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</si>
  <si>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</si>
  <si>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</si>
  <si>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</si>
  <si>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</si>
  <si>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</si>
  <si>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</si>
  <si>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</si>
  <si>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</si>
  <si>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</si>
  <si>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</si>
  <si>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</si>
  <si>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</si>
  <si>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</si>
  <si>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</si>
  <si>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</si>
  <si>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</si>
  <si>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</si>
  <si>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</si>
  <si>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</si>
  <si>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</si>
  <si>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</si>
  <si>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</si>
  <si>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</si>
  <si>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</si>
  <si>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</si>
  <si>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</si>
  <si>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</si>
  <si>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</si>
  <si>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</si>
  <si>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</si>
  <si>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</si>
  <si>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</si>
  <si>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</si>
  <si>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</si>
  <si>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</si>
  <si>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</si>
  <si>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</si>
  <si>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</si>
  <si>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</si>
  <si>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</si>
  <si>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</si>
  <si>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</si>
  <si>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</si>
  <si>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</si>
  <si>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</si>
  <si>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</si>
  <si>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</si>
  <si>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</si>
  <si>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</si>
  <si>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</si>
  <si>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</si>
  <si>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</si>
  <si>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</si>
  <si>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</si>
  <si>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</si>
  <si>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</si>
  <si>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</si>
  <si>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</si>
  <si>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</si>
  <si>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</si>
  <si>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</si>
  <si>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</si>
  <si>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</si>
  <si>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</si>
  <si>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</si>
  <si>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</si>
  <si>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</si>
  <si>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</si>
  <si>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</si>
  <si>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</si>
  <si>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</si>
  <si>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</si>
  <si>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</si>
  <si>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</si>
  <si>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</si>
  <si>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</si>
  <si>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</si>
  <si>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</si>
  <si>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</si>
  <si>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</si>
  <si>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</si>
  <si>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</si>
  <si>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</si>
  <si>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</si>
  <si>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</si>
  <si>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</si>
  <si>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</si>
  <si>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</si>
  <si>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</si>
  <si>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</si>
  <si>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</si>
  <si>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</si>
  <si>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</si>
  <si>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</si>
  <si>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</si>
  <si>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</si>
  <si>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</si>
  <si>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</si>
  <si>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</si>
  <si>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</si>
  <si>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</si>
  <si>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</si>
  <si>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</si>
  <si>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</si>
  <si>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</si>
  <si>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</si>
  <si>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</si>
  <si>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</si>
  <si>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</si>
  <si>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</si>
  <si>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</si>
  <si>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</si>
  <si>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</si>
  <si>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</si>
  <si>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</si>
  <si>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</si>
  <si>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</si>
  <si>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</si>
  <si>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</si>
  <si>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</si>
  <si>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</si>
  <si>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</si>
  <si>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</si>
  <si>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</si>
  <si>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</si>
  <si>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</si>
  <si>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</si>
  <si>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</si>
  <si>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</si>
  <si>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</si>
  <si>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</si>
  <si>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</si>
  <si>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</si>
  <si>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</si>
  <si>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</si>
  <si>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</si>
  <si>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</si>
  <si>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</si>
  <si>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</si>
  <si>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</si>
  <si>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</si>
  <si>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</si>
  <si>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</si>
  <si>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</si>
  <si>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</si>
  <si>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</si>
  <si>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</si>
  <si>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</si>
  <si>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</si>
  <si>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</si>
  <si>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</si>
  <si>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</si>
  <si>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</si>
  <si>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</si>
  <si>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</si>
  <si>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</si>
  <si>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</si>
  <si>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</si>
  <si>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</si>
  <si>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</si>
  <si>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</si>
  <si>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</si>
  <si>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</si>
  <si>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</si>
  <si>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</si>
  <si>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</si>
  <si>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</si>
  <si>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</si>
  <si>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</si>
  <si>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</si>
  <si>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</si>
  <si>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</si>
  <si>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</si>
  <si>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</si>
  <si>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</si>
  <si>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</si>
  <si>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</si>
  <si>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</si>
  <si>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</si>
  <si>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</si>
  <si>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</si>
  <si>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</si>
  <si>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</si>
  <si>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</si>
  <si>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</si>
  <si>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</si>
  <si>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</si>
  <si>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</si>
  <si>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</si>
  <si>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</si>
  <si>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</si>
  <si>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</si>
  <si>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</si>
  <si>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</si>
  <si>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</si>
  <si>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</si>
  <si>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</si>
  <si>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</si>
  <si>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</si>
  <si>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</si>
  <si>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</si>
  <si>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</si>
  <si>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</si>
  <si>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</si>
  <si>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</si>
  <si>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</si>
  <si>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</si>
  <si>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</si>
  <si>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</si>
  <si>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</si>
  <si>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</si>
  <si>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</si>
  <si>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</si>
  <si>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</si>
  <si>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</si>
  <si>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</si>
  <si>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</si>
  <si>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</si>
  <si>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</si>
  <si>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</si>
  <si>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</si>
  <si>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</si>
  <si>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</si>
  <si>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</si>
  <si>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</si>
  <si>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</si>
  <si>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</si>
  <si>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</si>
  <si>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</si>
  <si>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</si>
  <si>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</si>
  <si>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</si>
  <si>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</si>
  <si>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</si>
  <si>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</si>
  <si>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</si>
  <si>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</si>
  <si>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</si>
  <si>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</si>
  <si>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</si>
  <si>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</si>
  <si>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</si>
  <si>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</si>
  <si>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</si>
  <si>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</si>
  <si>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</si>
  <si>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</si>
  <si>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</si>
  <si>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</si>
  <si>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</si>
  <si>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</si>
  <si>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</si>
  <si>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</si>
  <si>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</si>
  <si>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</si>
  <si>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</si>
  <si>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</si>
  <si>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</si>
  <si>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</si>
  <si>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</si>
  <si>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</si>
  <si>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</si>
  <si>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</si>
  <si>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</si>
  <si>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</si>
  <si>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</si>
  <si>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</si>
  <si>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</si>
  <si>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</si>
  <si>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</si>
  <si>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</si>
  <si>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</si>
  <si>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</si>
  <si>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</si>
  <si>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</si>
  <si>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</si>
  <si>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</si>
  <si>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</si>
  <si>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</si>
  <si>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</si>
  <si>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</si>
  <si>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</si>
  <si>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</si>
  <si>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</si>
  <si>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</si>
  <si>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</si>
  <si>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</si>
  <si>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</si>
  <si>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</si>
  <si>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</si>
  <si>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</si>
  <si>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</si>
  <si>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</si>
  <si>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</si>
  <si>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</si>
  <si>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</si>
  <si>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</si>
  <si>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</si>
  <si>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</si>
  <si>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</si>
  <si>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</si>
  <si>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</si>
  <si>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</si>
  <si>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</si>
  <si>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</si>
  <si>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</si>
  <si>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</si>
  <si>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</si>
  <si>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</si>
  <si>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</si>
  <si>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</si>
  <si>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</si>
  <si>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</si>
  <si>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</si>
  <si>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</si>
  <si>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</si>
  <si>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</si>
  <si>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</si>
  <si>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</si>
  <si>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</si>
  <si>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</si>
  <si>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</si>
  <si>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</si>
  <si>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</si>
  <si>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</si>
  <si>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</si>
  <si>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</si>
  <si>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</si>
  <si>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</si>
  <si>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</si>
  <si>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</si>
  <si>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</si>
  <si>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</si>
  <si>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</si>
  <si>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</si>
  <si>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</si>
  <si>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</si>
  <si>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</si>
  <si>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</si>
  <si>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</si>
  <si>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</si>
  <si>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</si>
  <si>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</si>
  <si>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</si>
  <si>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</si>
  <si>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</si>
  <si>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</si>
  <si>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</si>
  <si>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</si>
  <si>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</si>
  <si>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</si>
  <si>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</si>
  <si>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</si>
  <si>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</si>
  <si>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</si>
  <si>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</si>
  <si>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</si>
  <si>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</si>
  <si>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</si>
  <si>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</si>
  <si>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</si>
  <si>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</si>
  <si>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</si>
  <si>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</si>
  <si>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</si>
  <si>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</si>
  <si>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</si>
  <si>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</si>
  <si>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</si>
  <si>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</si>
  <si>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</si>
  <si>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</si>
  <si>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</si>
  <si>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</si>
  <si>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</si>
  <si>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</si>
  <si>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</si>
  <si>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</si>
  <si>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</si>
  <si>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</si>
  <si>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</si>
  <si>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</si>
  <si>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</si>
  <si>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</si>
  <si>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</si>
  <si>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</si>
  <si>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</si>
  <si>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</si>
  <si>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</si>
  <si>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</si>
  <si>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</si>
  <si>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</si>
  <si>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</si>
  <si>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</si>
  <si>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</si>
  <si>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</si>
  <si>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</si>
  <si>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</si>
  <si>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</si>
  <si>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</si>
  <si>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</si>
  <si>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</si>
  <si>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</si>
  <si>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</si>
  <si>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</si>
  <si>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</si>
  <si>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</si>
  <si>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</si>
  <si>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</si>
  <si>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</si>
  <si>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</si>
  <si>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</si>
  <si>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</si>
  <si>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</si>
  <si>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</si>
  <si>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</si>
  <si>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</si>
  <si>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</si>
  <si>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</si>
  <si>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</si>
  <si>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</si>
  <si>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</si>
  <si>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</si>
  <si>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</si>
  <si>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</si>
  <si>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</si>
  <si>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</si>
  <si>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</si>
  <si>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</si>
  <si>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</si>
  <si>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</si>
  <si>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</si>
  <si>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</si>
  <si>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</si>
  <si>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</si>
  <si>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</si>
  <si>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</si>
  <si>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</si>
  <si>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</si>
  <si>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</si>
  <si>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</si>
  <si>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</si>
  <si>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</si>
  <si>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</si>
  <si>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</si>
  <si>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</si>
  <si>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</si>
  <si>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</si>
  <si>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</si>
  <si>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</si>
  <si>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</si>
  <si>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</si>
  <si>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</si>
  <si>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</si>
  <si>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</si>
  <si>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</si>
  <si>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</si>
  <si>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</si>
  <si>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</si>
  <si>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</si>
  <si>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</si>
  <si>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</si>
  <si>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</si>
  <si>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</si>
  <si>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</si>
  <si>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</si>
  <si>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</si>
  <si>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</si>
  <si>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</si>
  <si>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</si>
  <si>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</si>
  <si>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</si>
  <si>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</si>
  <si>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</si>
  <si>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</si>
  <si>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</si>
  <si>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</si>
  <si>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</si>
  <si>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</si>
  <si>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</si>
  <si>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</si>
  <si>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</si>
  <si>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</si>
  <si>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</si>
  <si>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</si>
  <si>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</si>
  <si>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</si>
  <si>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</si>
  <si>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</si>
  <si>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</si>
  <si>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</si>
  <si>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</si>
  <si>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</si>
  <si>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</si>
  <si>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</si>
  <si>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</si>
  <si>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</si>
  <si>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</si>
  <si>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</si>
  <si>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</si>
  <si>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</si>
  <si>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</si>
  <si>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</si>
  <si>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</si>
  <si>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</si>
  <si>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</si>
  <si>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</si>
  <si>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</si>
  <si>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</si>
  <si>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</si>
  <si>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</si>
  <si>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</si>
  <si>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</si>
  <si>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</si>
  <si>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</si>
  <si>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</si>
  <si>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</si>
  <si>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</si>
  <si>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</si>
  <si>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</si>
  <si>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</si>
  <si>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</si>
  <si>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</si>
  <si>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</si>
  <si>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</si>
  <si>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</si>
  <si>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</si>
  <si>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</si>
  <si>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</si>
  <si>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</si>
  <si>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</si>
  <si>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</si>
  <si>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</si>
  <si>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</si>
  <si>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</si>
  <si>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</si>
  <si>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</si>
  <si>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</si>
  <si>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</si>
  <si>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</si>
  <si>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</si>
  <si>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</si>
  <si>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</si>
  <si>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</si>
  <si>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</si>
  <si>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</si>
  <si>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</si>
  <si>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</si>
  <si>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</si>
  <si>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</si>
  <si>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</si>
  <si>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</si>
  <si>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</si>
  <si>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</si>
  <si>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</si>
  <si>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</si>
  <si>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</si>
  <si>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</si>
  <si>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</si>
  <si>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</si>
  <si>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</si>
  <si>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</si>
  <si>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</si>
  <si>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</si>
  <si>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</si>
  <si>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</si>
  <si>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</si>
  <si>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</si>
  <si>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</si>
  <si>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</si>
  <si>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</si>
  <si>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</si>
  <si>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</si>
  <si>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</si>
  <si>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</si>
  <si>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</si>
  <si>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</si>
  <si>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</si>
  <si>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</si>
  <si>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</si>
  <si>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</si>
  <si>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</si>
  <si>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</si>
  <si>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</si>
  <si>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</si>
  <si>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</si>
  <si>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</si>
  <si>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</si>
  <si>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</si>
  <si>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</si>
  <si>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</si>
  <si>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</si>
  <si>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</si>
  <si>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</si>
  <si>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</si>
  <si>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</si>
  <si>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</si>
  <si>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</si>
  <si>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</si>
  <si>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</si>
  <si>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</si>
  <si>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</si>
  <si>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</si>
  <si>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</si>
  <si>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</si>
  <si>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</si>
  <si>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</si>
  <si>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</si>
  <si>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</si>
  <si>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</si>
  <si>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</si>
  <si>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</si>
  <si>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</si>
  <si>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</si>
  <si>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</si>
  <si>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</si>
  <si>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</si>
  <si>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</si>
  <si>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</si>
  <si>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</si>
  <si>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</si>
  <si>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</si>
  <si>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</si>
  <si>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</si>
  <si>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</si>
  <si>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</si>
  <si>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</si>
  <si>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</si>
  <si>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</si>
  <si>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</si>
  <si>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</si>
  <si>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</si>
  <si>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</si>
  <si>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</si>
  <si>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</si>
  <si>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</si>
  <si>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</si>
  <si>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</si>
  <si>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</si>
  <si>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</si>
  <si>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</si>
  <si>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</si>
  <si>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</si>
  <si>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</si>
  <si>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</si>
  <si>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</si>
  <si>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</si>
  <si>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</si>
  <si>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</si>
  <si>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</si>
  <si>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</si>
  <si>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</si>
  <si>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</si>
  <si>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</si>
  <si>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</si>
  <si>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</si>
  <si>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</si>
  <si>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</si>
  <si>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</si>
  <si>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</si>
  <si>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</si>
  <si>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</si>
  <si>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</si>
  <si>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</si>
  <si>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</si>
  <si>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</si>
  <si>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</si>
  <si>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</si>
  <si>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</si>
  <si>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</si>
  <si>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</si>
  <si>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</si>
  <si>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</si>
  <si>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</si>
  <si>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</si>
  <si>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</si>
  <si>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</si>
  <si>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</si>
  <si>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</si>
  <si>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</si>
  <si>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</si>
  <si>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</si>
  <si>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</si>
  <si>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</si>
  <si>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</si>
  <si>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</si>
  <si>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</si>
  <si>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</si>
  <si>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</si>
  <si>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</si>
  <si>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</si>
  <si>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</si>
  <si>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</si>
  <si>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</si>
  <si>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</si>
  <si>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</si>
  <si>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</si>
  <si>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</si>
  <si>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</si>
  <si>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</si>
  <si>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</si>
  <si>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</si>
  <si>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</si>
  <si>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</si>
  <si>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</si>
  <si>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</si>
  <si>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</si>
  <si>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</si>
  <si>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</si>
  <si>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</si>
  <si>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</si>
  <si>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</si>
  <si>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</si>
  <si>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</si>
  <si>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</si>
  <si>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</si>
  <si>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</si>
  <si>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</si>
  <si>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</si>
  <si>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</si>
  <si>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</si>
  <si>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</si>
  <si>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</si>
  <si>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</si>
  <si>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</si>
  <si>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</si>
  <si>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</si>
  <si>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</si>
  <si>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</si>
  <si>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</si>
  <si>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</si>
  <si>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</si>
  <si>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</si>
  <si>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</si>
  <si>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</si>
  <si>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</si>
  <si>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</si>
  <si>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</si>
  <si>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</si>
  <si>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</si>
  <si>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</si>
  <si>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</si>
  <si>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</si>
  <si>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</si>
  <si>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</si>
  <si>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</si>
  <si>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</si>
  <si>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</si>
  <si>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</si>
  <si>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</si>
  <si>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</si>
  <si>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</si>
  <si>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</si>
  <si>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</si>
  <si>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</si>
  <si>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</si>
  <si>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</si>
  <si>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</si>
  <si>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</si>
  <si>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</si>
  <si>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</si>
  <si>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</si>
  <si>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</si>
  <si>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</si>
  <si>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</si>
  <si>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</si>
  <si>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</si>
  <si>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</si>
  <si>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</si>
  <si>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</si>
  <si>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</si>
  <si>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</si>
  <si>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</si>
  <si>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</si>
  <si>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</si>
  <si>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</si>
  <si>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</si>
  <si>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</si>
  <si>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</si>
  <si>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</si>
  <si>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</si>
  <si>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</si>
  <si>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</si>
  <si>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</si>
  <si>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</si>
  <si>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</si>
  <si>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</si>
  <si>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</si>
  <si>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</si>
  <si>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</si>
  <si>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</si>
  <si>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</si>
  <si>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</si>
  <si>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</si>
  <si>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</si>
  <si>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</si>
  <si>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</si>
  <si>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</si>
  <si>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</si>
  <si>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</si>
  <si>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</si>
  <si>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</si>
  <si>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</si>
  <si>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</si>
  <si>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</si>
  <si>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</si>
  <si>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</si>
  <si>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</si>
  <si>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</si>
  <si>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</si>
  <si>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</si>
  <si>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</si>
  <si>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</si>
  <si>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</si>
  <si>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</si>
  <si>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</si>
  <si>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</si>
  <si>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</si>
  <si>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</si>
  <si>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</si>
  <si>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</si>
  <si>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</si>
  <si>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</si>
  <si>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</si>
  <si>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</si>
  <si>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</si>
  <si>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</si>
  <si>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</si>
  <si>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</si>
  <si>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</si>
  <si>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</si>
  <si>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</si>
  <si>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</si>
  <si>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</si>
  <si>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</si>
  <si>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</si>
  <si>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</si>
  <si>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</si>
  <si>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</si>
  <si>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</si>
  <si>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</si>
  <si>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</si>
  <si>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</si>
  <si>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</si>
  <si>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</si>
  <si>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</si>
  <si>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</si>
  <si>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</si>
  <si>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</si>
  <si>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</si>
  <si>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</si>
  <si>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</si>
  <si>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</si>
  <si>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</si>
  <si>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</si>
  <si>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</si>
  <si>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</si>
  <si>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</si>
  <si>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</si>
  <si>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</si>
  <si>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</si>
  <si>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</si>
  <si>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</si>
  <si>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</si>
  <si>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</si>
  <si>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</si>
  <si>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</si>
  <si>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</si>
  <si>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</si>
  <si>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</si>
  <si>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</si>
  <si>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</si>
  <si>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</si>
  <si>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</si>
  <si>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</si>
  <si>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</si>
  <si>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</si>
  <si>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</si>
  <si>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</si>
  <si>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</si>
  <si>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</si>
  <si>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</si>
  <si>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</si>
  <si>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</si>
  <si>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</si>
  <si>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</si>
  <si>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</si>
  <si>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</si>
  <si>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</si>
  <si>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</si>
  <si>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</si>
  <si>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</si>
  <si>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</si>
  <si>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</si>
  <si>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</si>
  <si>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</si>
  <si>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</si>
  <si>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</si>
  <si>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</si>
  <si>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</si>
  <si>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</si>
  <si>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</si>
  <si>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</si>
  <si>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</si>
  <si>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</si>
  <si>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</si>
  <si>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</si>
  <si>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</si>
  <si>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</si>
  <si>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</si>
  <si>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</si>
  <si>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</si>
  <si>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</si>
  <si>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</si>
  <si>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</si>
  <si>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</si>
  <si>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</si>
  <si>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</si>
  <si>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</si>
  <si>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</si>
  <si>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</si>
  <si>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</si>
  <si>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</si>
  <si>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</si>
  <si>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</si>
  <si>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</si>
  <si>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</si>
  <si>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</si>
  <si>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</si>
  <si>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</si>
  <si>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</si>
  <si>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</si>
  <si>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</si>
  <si>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</si>
  <si>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</si>
  <si>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</si>
  <si>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</si>
  <si>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</si>
  <si>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</si>
  <si>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</si>
  <si>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</si>
  <si>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</si>
  <si>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</si>
  <si>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</si>
  <si>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</si>
  <si>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</si>
  <si>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</si>
  <si>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</si>
  <si>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</si>
  <si>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</si>
  <si>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</si>
  <si>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</si>
  <si>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</si>
  <si>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</si>
  <si>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</si>
  <si>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</si>
  <si>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</si>
  <si>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</si>
  <si>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</si>
  <si>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</si>
  <si>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</si>
  <si>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</si>
  <si>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</si>
  <si>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</si>
  <si>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</si>
  <si>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</si>
  <si>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</si>
  <si>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</si>
  <si>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</si>
  <si>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</si>
  <si>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</si>
  <si>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</si>
  <si>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</si>
  <si>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</si>
  <si>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</si>
  <si>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</si>
  <si>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</si>
  <si>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</si>
  <si>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</si>
  <si>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</si>
  <si>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</si>
  <si>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</si>
  <si>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</si>
  <si>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</si>
  <si>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</si>
  <si>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</si>
  <si>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</si>
  <si>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</si>
  <si>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</si>
  <si>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</si>
  <si>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</si>
  <si>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</si>
  <si>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</si>
  <si>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</si>
  <si>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</si>
  <si>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</si>
  <si>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</si>
  <si>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</si>
  <si>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</si>
  <si>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</si>
  <si>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</si>
  <si>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</si>
  <si>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</si>
  <si>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</si>
  <si>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</si>
  <si>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</si>
  <si>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</si>
  <si>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</si>
  <si>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</si>
  <si>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</si>
  <si>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</si>
  <si>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</si>
  <si>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</si>
  <si>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</si>
  <si>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</si>
  <si>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</si>
  <si>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</si>
  <si>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</si>
  <si>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</si>
  <si>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</si>
  <si>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</si>
  <si>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</si>
  <si>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</si>
  <si>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</si>
  <si>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</si>
  <si>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</si>
  <si>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</si>
  <si>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</si>
  <si>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</si>
  <si>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</si>
  <si>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</si>
  <si>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</si>
  <si>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</si>
  <si>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</si>
  <si>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</si>
  <si>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</si>
  <si>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</si>
  <si>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</si>
  <si>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</si>
  <si>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</si>
  <si>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</si>
  <si>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</si>
  <si>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</si>
  <si>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</si>
  <si>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</si>
  <si>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</si>
  <si>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</si>
  <si>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</si>
  <si>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</si>
  <si>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</si>
  <si>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</si>
  <si>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</si>
  <si>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</si>
  <si>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</si>
  <si>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</si>
  <si>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</si>
  <si>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</si>
  <si>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</si>
  <si>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</si>
  <si>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</si>
  <si>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</si>
  <si>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</si>
  <si>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</si>
  <si>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</si>
  <si>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</si>
  <si>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</si>
  <si>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</si>
  <si>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</si>
  <si>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</si>
  <si>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</si>
  <si>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</si>
  <si>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</si>
  <si>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</si>
  <si>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</si>
  <si>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</si>
  <si>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</si>
  <si>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</si>
  <si>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</si>
  <si>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</si>
  <si>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</si>
  <si>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</si>
  <si>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</si>
  <si>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</si>
  <si>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</si>
  <si>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</si>
  <si>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</si>
  <si>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</si>
  <si>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</si>
  <si>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</si>
  <si>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</si>
  <si>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</si>
  <si>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</si>
  <si>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</si>
  <si>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</si>
  <si>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</si>
  <si>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</si>
  <si>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</si>
  <si>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</si>
  <si>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</si>
  <si>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</si>
  <si>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</si>
  <si>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</si>
  <si>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</si>
  <si>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</si>
  <si>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</si>
  <si>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</si>
  <si>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</si>
  <si>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</si>
  <si>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</si>
  <si>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</si>
  <si>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</si>
  <si>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</si>
  <si>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</si>
  <si>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</si>
  <si>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</si>
  <si>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</si>
  <si>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</si>
  <si>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</si>
  <si>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</si>
  <si>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</si>
  <si>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</si>
  <si>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</si>
  <si>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</si>
  <si>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</si>
  <si>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</si>
  <si>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</si>
  <si>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</si>
  <si>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</si>
  <si>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</si>
  <si>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</si>
  <si>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</si>
  <si>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</si>
  <si>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</si>
  <si>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</si>
  <si>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</si>
  <si>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</si>
  <si>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</si>
  <si>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</si>
  <si>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</si>
  <si>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</si>
  <si>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</si>
  <si>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</si>
  <si>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</si>
  <si>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</si>
  <si>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</si>
  <si>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</si>
  <si>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</si>
  <si>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</si>
  <si>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</si>
  <si>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</si>
  <si>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</si>
  <si>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</si>
  <si>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</si>
  <si>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</si>
  <si>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</si>
  <si>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</si>
  <si>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</si>
  <si>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</si>
  <si>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</si>
  <si>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</si>
  <si>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</si>
  <si>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</si>
  <si>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</si>
  <si>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</si>
  <si>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</si>
  <si>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</si>
  <si>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</si>
  <si>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</si>
  <si>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</si>
  <si>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</si>
  <si>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</si>
  <si>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</si>
  <si>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</si>
  <si>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</si>
  <si>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</si>
  <si>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</si>
  <si>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</si>
  <si>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</si>
  <si>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</si>
  <si>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</si>
  <si>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</si>
  <si>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</si>
  <si>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</si>
  <si>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</si>
  <si>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</si>
  <si>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</si>
  <si>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</si>
  <si>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</si>
  <si>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</si>
  <si>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</si>
  <si>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</si>
  <si>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</si>
  <si>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</si>
  <si>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</si>
  <si>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</si>
  <si>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</si>
  <si>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</si>
  <si>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</si>
  <si>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</si>
  <si>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</si>
  <si>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</si>
  <si>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</si>
  <si>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</si>
  <si>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</si>
  <si>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</si>
  <si>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</si>
  <si>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</si>
  <si>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</si>
  <si>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</si>
  <si>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</si>
  <si>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</si>
  <si>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</si>
  <si>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</si>
  <si>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</si>
  <si>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</si>
  <si>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</si>
  <si>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</si>
  <si>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</si>
  <si>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</si>
  <si>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</si>
  <si>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</si>
  <si>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</si>
  <si>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</si>
  <si>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</si>
  <si>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</si>
  <si>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</si>
  <si>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</si>
  <si>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</si>
  <si>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</si>
  <si>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</si>
  <si>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</si>
  <si>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</si>
  <si>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</si>
  <si>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</si>
  <si>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</si>
  <si>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</si>
  <si>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</si>
  <si>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</si>
  <si>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</si>
  <si>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</si>
  <si>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</si>
  <si>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</si>
  <si>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</si>
  <si>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</si>
  <si>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</si>
  <si>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</si>
  <si>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</si>
  <si>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</si>
  <si>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</si>
  <si>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</si>
  <si>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</si>
  <si>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</si>
  <si>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</si>
  <si>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</si>
  <si>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</si>
  <si>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</si>
  <si>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</si>
  <si>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</si>
  <si>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</si>
  <si>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</si>
  <si>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</si>
  <si>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</si>
  <si>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</si>
  <si>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</si>
  <si>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</si>
  <si>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</si>
  <si>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</si>
  <si>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</si>
  <si>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</si>
  <si>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</si>
  <si>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</si>
  <si>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</si>
  <si>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</si>
  <si>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</si>
  <si>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</si>
  <si>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</si>
  <si>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</si>
  <si>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</si>
  <si>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</si>
  <si>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</si>
  <si>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</si>
  <si>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</si>
  <si>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</si>
  <si>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</si>
  <si>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</si>
  <si>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</si>
  <si>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</si>
  <si>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</si>
  <si>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</si>
  <si>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</si>
  <si>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</si>
  <si>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</si>
  <si>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</si>
  <si>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</si>
  <si>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</si>
  <si>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</si>
  <si>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</si>
  <si>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</si>
  <si>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</si>
  <si>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</si>
  <si>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</si>
  <si>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</si>
  <si>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</si>
  <si>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</si>
  <si>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</si>
  <si>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</si>
  <si>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</si>
  <si>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</si>
  <si>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</si>
  <si>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</si>
  <si>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</si>
  <si>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</si>
  <si>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</si>
  <si>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</si>
  <si>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</si>
  <si>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</si>
  <si>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</si>
  <si>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</si>
  <si>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</si>
  <si>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</si>
  <si>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</si>
  <si>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</si>
  <si>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</si>
  <si>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</si>
  <si>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</si>
  <si>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</si>
  <si>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</si>
  <si>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</si>
  <si>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</si>
  <si>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</si>
  <si>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</si>
  <si>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</si>
  <si>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</si>
  <si>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</si>
  <si>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</si>
  <si>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</si>
  <si>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</si>
  <si>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</si>
  <si>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</si>
  <si>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</si>
  <si>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</si>
  <si>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</si>
  <si>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</si>
  <si>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</si>
  <si>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</si>
  <si>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</si>
  <si>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</si>
  <si>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</si>
  <si>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</si>
  <si>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</si>
  <si>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</si>
  <si>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</si>
  <si>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</si>
  <si>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</si>
  <si>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</si>
  <si>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</si>
  <si>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</si>
  <si>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</si>
  <si>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</si>
  <si>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</si>
  <si>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</si>
  <si>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</si>
  <si>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</si>
  <si>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</si>
  <si>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</si>
  <si>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</si>
  <si>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</si>
  <si>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</si>
  <si>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</si>
  <si>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</si>
  <si>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</si>
  <si>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</si>
  <si>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</si>
  <si>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</si>
  <si>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</si>
  <si>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</si>
  <si>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</si>
  <si>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</si>
  <si>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</si>
  <si>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</si>
  <si>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</si>
  <si>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</si>
  <si>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</si>
  <si>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</si>
  <si>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</si>
  <si>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</si>
  <si>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</si>
  <si>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</si>
  <si>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</si>
  <si>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</si>
  <si>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</si>
  <si>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</si>
  <si>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</si>
  <si>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</si>
  <si>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</si>
  <si>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</si>
  <si>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</si>
  <si>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</si>
  <si>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</si>
  <si>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</si>
  <si>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</si>
  <si>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</si>
  <si>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</si>
  <si>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</si>
  <si>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</si>
  <si>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</si>
  <si>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</si>
  <si>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</si>
  <si>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</si>
  <si>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</si>
  <si>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</si>
  <si>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</si>
  <si>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</si>
  <si>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</si>
  <si>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</si>
  <si>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</si>
  <si>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</si>
  <si>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</si>
  <si>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</si>
  <si>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</si>
  <si>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</si>
  <si>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</si>
  <si>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</si>
  <si>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</si>
  <si>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</si>
  <si>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</si>
  <si>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</si>
  <si>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</si>
  <si>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</si>
  <si>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</si>
  <si>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</si>
  <si>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</si>
  <si>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</si>
  <si>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</si>
  <si>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</si>
  <si>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</si>
  <si>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</si>
  <si>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</si>
  <si>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</si>
  <si>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</si>
  <si>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</si>
  <si>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</si>
  <si>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</si>
  <si>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</si>
  <si>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</si>
  <si>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</si>
  <si>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</si>
  <si>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</si>
  <si>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</si>
  <si>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</si>
  <si>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</si>
  <si>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</si>
  <si>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</si>
  <si>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</si>
  <si>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</si>
  <si>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</si>
  <si>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</si>
  <si>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</si>
  <si>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</si>
  <si>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</si>
  <si>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</si>
  <si>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</si>
  <si>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</si>
  <si>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</si>
  <si>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</si>
  <si>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</si>
  <si>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</si>
  <si>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</si>
  <si>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</si>
  <si>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</si>
  <si>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</si>
  <si>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</si>
  <si>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</si>
  <si>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</si>
  <si>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</si>
  <si>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</si>
  <si>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</si>
  <si>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</si>
  <si>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</si>
  <si>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</si>
  <si>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</si>
  <si>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</si>
  <si>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</si>
  <si>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</si>
  <si>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</si>
  <si>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</si>
  <si>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</si>
  <si>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</si>
  <si>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</si>
  <si>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</si>
  <si>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</si>
  <si>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</si>
  <si>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</si>
  <si>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</si>
  <si>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</si>
  <si>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</si>
  <si>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</si>
  <si>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</si>
  <si>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</si>
  <si>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</si>
  <si>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</si>
  <si>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</si>
  <si>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</si>
  <si>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</si>
  <si>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</si>
  <si>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</si>
  <si>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</si>
  <si>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</si>
  <si>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</si>
  <si>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</si>
  <si>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</si>
  <si>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</si>
  <si>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</si>
  <si>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</si>
  <si>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</si>
  <si>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</si>
  <si>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</si>
  <si>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</si>
  <si>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</si>
  <si>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</si>
  <si>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</si>
  <si>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</si>
  <si>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</si>
  <si>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</si>
  <si>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</si>
  <si>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</si>
  <si>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</si>
  <si>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</si>
  <si>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</si>
  <si>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</si>
  <si>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</si>
  <si>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</si>
  <si>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</si>
  <si>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</si>
  <si>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</si>
  <si>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</si>
  <si>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</si>
  <si>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</si>
  <si>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</si>
  <si>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</si>
  <si>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</si>
  <si>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</si>
  <si>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</si>
  <si>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</si>
  <si>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</si>
  <si>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</si>
  <si>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</si>
  <si>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</si>
  <si>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</si>
  <si>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</si>
  <si>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</si>
  <si>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</si>
  <si>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</si>
  <si>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</si>
  <si>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</si>
  <si>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</si>
  <si>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</si>
  <si>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</si>
  <si>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</si>
  <si>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</si>
  <si>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</si>
  <si>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</si>
  <si>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</si>
  <si>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</si>
  <si>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</si>
  <si>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</si>
  <si>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</si>
  <si>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</si>
  <si>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</si>
  <si>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</si>
  <si>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</si>
  <si>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</si>
  <si>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</si>
  <si>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</si>
  <si>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</si>
  <si>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</si>
  <si>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</si>
  <si>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</si>
  <si>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</si>
  <si>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</si>
  <si>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</si>
  <si>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</si>
  <si>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</si>
  <si>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</si>
  <si>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</si>
  <si>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</si>
  <si>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</si>
  <si>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</si>
  <si>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</si>
  <si>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</si>
  <si>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</si>
  <si>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</si>
  <si>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</si>
  <si>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</si>
  <si>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</si>
  <si>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</si>
  <si>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</si>
  <si>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</si>
  <si>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</si>
  <si>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</si>
  <si>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</si>
  <si>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</si>
  <si>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</si>
  <si>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</si>
  <si>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</si>
  <si>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</si>
  <si>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</si>
  <si>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</si>
  <si>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</si>
  <si>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</si>
  <si>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</si>
  <si>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</si>
  <si>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</si>
  <si>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</si>
  <si>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</si>
  <si>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</si>
  <si>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</si>
  <si>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</si>
  <si>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</si>
  <si>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</si>
  <si>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</si>
  <si>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</si>
  <si>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</si>
  <si>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</si>
  <si>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</si>
  <si>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</si>
  <si>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</si>
  <si>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</si>
  <si>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</si>
  <si>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</si>
  <si>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</si>
  <si>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</si>
  <si>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</si>
  <si>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</si>
  <si>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</si>
  <si>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</si>
  <si>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</si>
  <si>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</si>
  <si>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</si>
  <si>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</si>
  <si>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</si>
  <si>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</si>
  <si>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</si>
  <si>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</si>
  <si>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</si>
  <si>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</si>
  <si>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</si>
  <si>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</si>
  <si>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</si>
  <si>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</si>
  <si>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</si>
  <si>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</si>
  <si>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</si>
  <si>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</si>
  <si>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</si>
  <si>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</si>
  <si>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</si>
  <si>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</si>
  <si>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</si>
  <si>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</si>
  <si>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</si>
  <si>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</si>
  <si>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</si>
  <si>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</si>
  <si>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</si>
  <si>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</si>
  <si>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</si>
  <si>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</si>
  <si>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</si>
  <si>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</si>
  <si>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</si>
  <si>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</si>
  <si>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</si>
  <si>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</si>
  <si>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</si>
  <si>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</si>
  <si>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</si>
  <si>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</si>
  <si>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</si>
  <si>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</si>
  <si>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</si>
  <si>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</si>
  <si>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</si>
  <si>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</si>
  <si>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</si>
  <si>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</si>
  <si>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</si>
  <si>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</si>
  <si>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</si>
  <si>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</si>
  <si>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</si>
  <si>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</si>
  <si>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</si>
  <si>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</si>
  <si>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</si>
  <si>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</si>
  <si>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</si>
  <si>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</si>
  <si>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</si>
  <si>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</si>
  <si>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</si>
  <si>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</si>
  <si>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</si>
  <si>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</si>
  <si>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</si>
  <si>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</si>
  <si>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</si>
  <si>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</si>
  <si>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</si>
  <si>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</si>
  <si>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</si>
  <si>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</si>
  <si>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</si>
  <si>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</si>
  <si>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</si>
  <si>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</si>
  <si>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</si>
  <si>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</si>
  <si>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</si>
  <si>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</si>
  <si>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</si>
  <si>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</si>
  <si>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</si>
  <si>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</si>
  <si>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</si>
  <si>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</si>
  <si>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</si>
  <si>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</si>
  <si>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</si>
  <si>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</si>
  <si>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</si>
  <si>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</si>
  <si>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</si>
  <si>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</si>
  <si>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</si>
  <si>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</si>
  <si>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</si>
  <si>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</si>
  <si>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</si>
  <si>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</si>
  <si>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</si>
  <si>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</si>
  <si>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</si>
  <si>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</si>
  <si>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</si>
  <si>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</si>
  <si>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</si>
  <si>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</si>
  <si>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</si>
  <si>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</si>
  <si>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</si>
  <si>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</si>
  <si>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</si>
  <si>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</si>
  <si>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</si>
  <si>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</si>
  <si>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</si>
  <si>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</si>
  <si>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</si>
  <si>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</si>
  <si>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</si>
  <si>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</si>
  <si>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</si>
  <si>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</si>
  <si>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</si>
  <si>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</si>
  <si>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</si>
  <si>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</si>
  <si>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</si>
  <si>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</si>
  <si>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</si>
  <si>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</si>
  <si>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</si>
  <si>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</si>
  <si>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</si>
  <si>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</si>
  <si>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</si>
  <si>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</si>
  <si>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</si>
  <si>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</si>
  <si>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</si>
  <si>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</si>
  <si>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</si>
  <si>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</si>
  <si>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</si>
  <si>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</si>
  <si>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</si>
  <si>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</si>
  <si>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</si>
  <si>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</si>
  <si>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</si>
  <si>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</si>
  <si>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</si>
  <si>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</si>
  <si>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</si>
  <si>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</si>
  <si>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</si>
  <si>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</si>
  <si>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</si>
  <si>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</si>
  <si>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</si>
  <si>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</si>
  <si>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</si>
  <si>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</si>
  <si>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</si>
  <si>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</si>
  <si>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</si>
  <si>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</si>
  <si>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</si>
  <si>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</si>
  <si>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</si>
  <si>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</si>
  <si>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</si>
  <si>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</si>
  <si>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</si>
  <si>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</si>
  <si>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</si>
  <si>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</si>
  <si>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</si>
  <si>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</si>
  <si>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</si>
  <si>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</si>
  <si>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</si>
  <si>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</si>
  <si>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</si>
  <si>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</si>
  <si>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</si>
  <si>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</si>
  <si>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</si>
  <si>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</si>
  <si>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</si>
  <si>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</si>
  <si>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</si>
  <si>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</si>
  <si>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</si>
  <si>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</si>
  <si>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</si>
  <si>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</si>
  <si>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</si>
  <si>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</si>
  <si>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</si>
  <si>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</si>
  <si>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</si>
  <si>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</si>
  <si>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</si>
  <si>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</si>
  <si>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</si>
  <si>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</si>
  <si>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</si>
  <si>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</si>
  <si>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</si>
  <si>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</si>
  <si>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</si>
  <si>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</si>
  <si>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</si>
  <si>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</si>
  <si>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</si>
  <si>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</si>
  <si>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</si>
  <si>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</si>
  <si>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</si>
  <si>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</si>
  <si>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</si>
  <si>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</si>
  <si>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</si>
  <si>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</si>
  <si>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</si>
  <si>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</si>
  <si>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</si>
  <si>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</si>
  <si>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</si>
  <si>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</si>
  <si>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</si>
  <si>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</si>
  <si>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</si>
  <si>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</si>
  <si>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</si>
  <si>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</si>
  <si>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</si>
  <si>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</si>
  <si>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</si>
  <si>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</si>
  <si>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</si>
  <si>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</si>
  <si>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</si>
  <si>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</si>
  <si>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</si>
  <si>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</si>
  <si>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</si>
  <si>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</si>
  <si>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</si>
  <si>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</si>
  <si>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</si>
  <si>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</si>
  <si>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</si>
  <si>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</si>
  <si>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</si>
  <si>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</si>
  <si>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</si>
  <si>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</si>
  <si>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</si>
  <si>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</si>
  <si>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</si>
  <si>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</si>
  <si>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</si>
  <si>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</si>
  <si>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</si>
  <si>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</si>
  <si>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</si>
  <si>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</si>
  <si>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</si>
  <si>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</si>
  <si>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</si>
  <si>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</si>
  <si>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</si>
  <si>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</si>
  <si>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</si>
  <si>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</si>
  <si>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</si>
  <si>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</si>
  <si>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</si>
  <si>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</si>
  <si>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</si>
  <si>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</si>
  <si>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</si>
  <si>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</si>
  <si>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</si>
  <si>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</si>
  <si>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</si>
  <si>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</si>
  <si>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</si>
  <si>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</si>
  <si>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</si>
  <si>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</si>
  <si>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</si>
  <si>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</si>
  <si>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</si>
  <si>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</si>
  <si>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</si>
  <si>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</si>
  <si>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</si>
  <si>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</si>
  <si>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</si>
  <si>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</si>
  <si>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</si>
  <si>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</si>
  <si>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</si>
  <si>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</si>
  <si>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</si>
  <si>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</si>
  <si>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</si>
  <si>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</si>
  <si>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</si>
  <si>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</si>
  <si>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</si>
  <si>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</si>
  <si>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</si>
  <si>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</si>
  <si>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</si>
  <si>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</si>
  <si>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</si>
  <si>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</si>
  <si>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</si>
  <si>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</si>
  <si>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</si>
  <si>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</si>
  <si>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</si>
  <si>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</si>
  <si>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</si>
  <si>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</si>
  <si>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</si>
  <si>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</si>
  <si>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</si>
  <si>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</si>
  <si>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</si>
  <si>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</si>
  <si>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</si>
  <si>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</si>
  <si>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</si>
  <si>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</si>
  <si>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</si>
  <si>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</si>
  <si>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</si>
  <si>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</si>
  <si>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</si>
  <si>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</si>
  <si>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</si>
  <si>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</si>
  <si>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</si>
  <si>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</si>
  <si>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</si>
  <si>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</si>
  <si>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</si>
  <si>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</si>
  <si>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</si>
  <si>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</si>
  <si>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</si>
  <si>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</si>
  <si>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</si>
  <si>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</si>
  <si>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</si>
  <si>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</si>
  <si>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</si>
  <si>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</si>
  <si>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</si>
  <si>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</si>
  <si>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</si>
  <si>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</si>
  <si>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</si>
  <si>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</si>
  <si>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</si>
  <si>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</si>
  <si>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</si>
  <si>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</si>
  <si>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</si>
  <si>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</si>
  <si>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</si>
  <si>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</si>
  <si>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</si>
  <si>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</si>
  <si>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</si>
  <si>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</si>
  <si>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</si>
  <si>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</si>
  <si>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</si>
  <si>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</si>
  <si>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</si>
  <si>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</si>
  <si>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</si>
  <si>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</si>
  <si>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</si>
  <si>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</si>
  <si>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</si>
  <si>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</si>
  <si>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</si>
  <si>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</si>
  <si>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</si>
  <si>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</si>
  <si>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</si>
  <si>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</si>
  <si>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</si>
  <si>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</si>
  <si>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</si>
  <si>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</si>
  <si>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</si>
  <si>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</si>
  <si>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</si>
  <si>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</si>
  <si>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</si>
  <si>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</si>
  <si>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</si>
  <si>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</si>
  <si>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</si>
  <si>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</si>
  <si>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</si>
  <si>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</si>
  <si>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</si>
  <si>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</si>
  <si>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</si>
  <si>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</si>
  <si>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</si>
  <si>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</si>
  <si>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</si>
  <si>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</si>
  <si>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</si>
  <si>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</si>
  <si>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</si>
  <si>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</si>
  <si>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</si>
  <si>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</si>
  <si>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</si>
  <si>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</si>
  <si>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</si>
  <si>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</si>
  <si>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</si>
  <si>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</si>
  <si>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</si>
  <si>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</si>
  <si>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</si>
  <si>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</si>
  <si>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</si>
  <si>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</si>
  <si>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</si>
  <si>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</si>
  <si>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</si>
  <si>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</si>
  <si>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</si>
  <si>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</si>
  <si>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</si>
  <si>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</si>
  <si>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</si>
  <si>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</si>
  <si>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</si>
  <si>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</si>
  <si>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</si>
  <si>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</si>
  <si>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</si>
  <si>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</si>
  <si>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</si>
  <si>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</si>
  <si>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</si>
  <si>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</si>
  <si>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</si>
  <si>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</si>
  <si>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</si>
  <si>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</si>
  <si>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</si>
  <si>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</si>
  <si>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</si>
  <si>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</si>
  <si>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</si>
  <si>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</si>
  <si>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</si>
  <si>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</si>
  <si>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</si>
  <si>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</si>
  <si>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</si>
  <si>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</si>
  <si>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</si>
  <si>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</si>
  <si>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</si>
  <si>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</si>
  <si>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</si>
  <si>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</si>
  <si>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</si>
  <si>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</si>
  <si>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</si>
  <si>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</si>
  <si>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</si>
  <si>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</si>
  <si>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</si>
  <si>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</si>
  <si>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</si>
  <si>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</si>
  <si>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</si>
  <si>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</si>
  <si>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</si>
  <si>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</si>
  <si>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</si>
  <si>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</si>
  <si>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</si>
  <si>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</si>
  <si>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</si>
  <si>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</si>
  <si>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</si>
  <si>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</si>
  <si>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</si>
  <si>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</si>
  <si>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</si>
  <si>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</si>
  <si>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</si>
  <si>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</si>
  <si>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</si>
  <si>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</si>
  <si>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</si>
  <si>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</si>
  <si>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</si>
  <si>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</si>
  <si>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</si>
  <si>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</si>
  <si>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</si>
  <si>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</si>
  <si>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</si>
  <si>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</si>
  <si>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</si>
  <si>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</si>
  <si>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</si>
  <si>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</si>
  <si>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</si>
  <si>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</si>
  <si>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</si>
  <si>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</si>
  <si>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</si>
  <si>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</si>
  <si>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</si>
  <si>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</si>
  <si>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</si>
  <si>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</si>
  <si>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</si>
  <si>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</si>
  <si>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</si>
  <si>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</si>
  <si>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</si>
  <si>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</si>
  <si>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</si>
  <si>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</si>
  <si>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</si>
  <si>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</si>
  <si>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</si>
  <si>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</si>
  <si>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</si>
  <si>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</si>
  <si>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</si>
  <si>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</si>
  <si>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</si>
  <si>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</si>
  <si>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</si>
  <si>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</si>
  <si>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</si>
  <si>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</si>
  <si>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</si>
  <si>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</si>
  <si>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</si>
  <si>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</si>
  <si>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</si>
  <si>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</si>
  <si>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</si>
  <si>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</si>
  <si>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</si>
  <si>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</si>
  <si>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</si>
  <si>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</si>
  <si>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</si>
  <si>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</si>
  <si>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</si>
  <si>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</si>
  <si>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</si>
  <si>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</si>
  <si>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</si>
  <si>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</si>
  <si>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</si>
  <si>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</si>
  <si>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</si>
  <si>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</si>
  <si>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</si>
  <si>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</si>
  <si>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</si>
  <si>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</si>
  <si>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</si>
  <si>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</si>
  <si>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</si>
  <si>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</si>
  <si>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</si>
  <si>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</si>
  <si>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</si>
  <si>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</si>
  <si>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</si>
  <si>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</si>
  <si>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</si>
  <si>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</si>
  <si>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</si>
  <si>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</si>
  <si>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</si>
  <si>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</si>
  <si>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</si>
  <si>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</si>
  <si>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</si>
  <si>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</si>
  <si>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</si>
  <si>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</si>
  <si>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</si>
  <si>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</si>
  <si>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</si>
  <si>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</si>
  <si>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</si>
  <si>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</si>
  <si>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</si>
  <si>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</si>
  <si>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</si>
  <si>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</si>
  <si>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</si>
  <si>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</si>
  <si>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</si>
  <si>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</si>
  <si>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</si>
  <si>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</si>
  <si>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</si>
  <si>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</si>
  <si>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</si>
  <si>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</si>
  <si>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</si>
  <si>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</si>
  <si>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</si>
  <si>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</si>
  <si>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</si>
  <si>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</si>
  <si>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</si>
  <si>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</si>
  <si>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</si>
  <si>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</si>
  <si>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</si>
  <si>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</si>
  <si>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</si>
  <si>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</si>
  <si>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</si>
  <si>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</si>
  <si>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</si>
  <si>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</si>
  <si>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</si>
  <si>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</si>
  <si>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</si>
  <si>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</si>
  <si>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</si>
  <si>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</si>
  <si>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</si>
  <si>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</si>
  <si>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</si>
  <si>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</si>
  <si>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</si>
  <si>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</si>
  <si>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</si>
  <si>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</si>
  <si>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</si>
  <si>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</si>
  <si>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</si>
  <si>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</si>
  <si>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</si>
  <si>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</si>
  <si>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</si>
  <si>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</si>
  <si>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</si>
  <si>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</si>
  <si>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</si>
  <si>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</si>
  <si>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</si>
  <si>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</si>
  <si>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</si>
  <si>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</si>
  <si>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</si>
  <si>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</si>
  <si>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</si>
  <si>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</si>
  <si>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</si>
  <si>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</si>
  <si>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</si>
  <si>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</si>
  <si>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</si>
  <si>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</si>
  <si>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</si>
  <si>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</si>
  <si>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</si>
  <si>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</si>
  <si>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</si>
  <si>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</si>
  <si>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</si>
  <si>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</si>
  <si>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</si>
  <si>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</si>
  <si>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</si>
  <si>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</si>
  <si>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</si>
  <si>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</si>
  <si>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</si>
  <si>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</si>
  <si>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</si>
  <si>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</si>
  <si>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</si>
  <si>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</si>
  <si>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</si>
  <si>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</si>
  <si>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</si>
  <si>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</si>
  <si>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</si>
  <si>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</si>
  <si>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</si>
  <si>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</si>
  <si>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</si>
  <si>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</si>
  <si>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</si>
  <si>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</si>
  <si>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</si>
  <si>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</si>
  <si>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</si>
  <si>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</si>
  <si>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</si>
  <si>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</si>
  <si>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</si>
  <si>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</si>
  <si>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</si>
  <si>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</si>
  <si>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</si>
  <si>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</si>
  <si>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</si>
  <si>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</si>
  <si>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</si>
  <si>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</si>
  <si>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</si>
  <si>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</si>
  <si>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</si>
  <si>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</si>
  <si>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</si>
  <si>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</si>
  <si>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</si>
  <si>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</si>
  <si>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</si>
  <si>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</si>
  <si>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</si>
  <si>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</si>
  <si>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</si>
  <si>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</si>
  <si>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</si>
  <si>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</si>
  <si>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</si>
  <si>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</si>
  <si>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</si>
  <si>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</si>
  <si>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</si>
  <si>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</si>
  <si>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</si>
  <si>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</si>
  <si>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</si>
  <si>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</si>
  <si>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</si>
  <si>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</si>
  <si>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</si>
  <si>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</si>
  <si>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</si>
  <si>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</si>
  <si>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</si>
  <si>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</si>
  <si>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</si>
  <si>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</si>
  <si>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</si>
  <si>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</si>
  <si>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</si>
  <si>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</si>
  <si>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</si>
  <si>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</si>
  <si>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</si>
  <si>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</si>
  <si>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</si>
  <si>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</si>
  <si>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</si>
  <si>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</si>
  <si>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</si>
  <si>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</si>
  <si>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</si>
  <si>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</si>
  <si>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</si>
  <si>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</si>
  <si>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</si>
  <si>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</si>
  <si>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</si>
  <si>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</si>
  <si>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</si>
  <si>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</si>
  <si>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</si>
  <si>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</si>
  <si>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</si>
  <si>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</si>
  <si>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</si>
  <si>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</si>
  <si>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</si>
  <si>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</si>
  <si>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</si>
  <si>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</si>
  <si>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</si>
  <si>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</si>
  <si>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</si>
  <si>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</si>
  <si>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</si>
  <si>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</si>
  <si>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</si>
  <si>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</si>
  <si>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</si>
  <si>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</si>
  <si>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</si>
  <si>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</si>
  <si>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</si>
  <si>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</si>
  <si>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</si>
  <si>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</si>
  <si>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</si>
  <si>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</si>
  <si>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</si>
  <si>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</si>
  <si>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</si>
  <si>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</si>
  <si>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</si>
  <si>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</si>
  <si>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</si>
  <si>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</si>
  <si>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</si>
  <si>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</si>
  <si>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</si>
  <si>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</si>
  <si>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</si>
  <si>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</si>
  <si>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</si>
  <si>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</si>
  <si>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</si>
  <si>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</si>
  <si>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</si>
  <si>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</si>
  <si>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</si>
  <si>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</si>
  <si>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</si>
  <si>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</si>
  <si>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</si>
  <si>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</si>
  <si>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</si>
  <si>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</si>
  <si>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</si>
  <si>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</si>
  <si>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</si>
  <si>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</si>
  <si>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</si>
  <si>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</si>
  <si>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</si>
  <si>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</si>
  <si>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</si>
  <si>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</si>
  <si>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</si>
  <si>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</si>
  <si>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</si>
  <si>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</si>
  <si>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</si>
  <si>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</si>
  <si>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</si>
  <si>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</si>
  <si>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</si>
  <si>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</si>
  <si>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</si>
  <si>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</si>
  <si>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</si>
  <si>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</si>
  <si>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</si>
  <si>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</si>
  <si>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</si>
  <si>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</si>
  <si>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</si>
  <si>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</si>
  <si>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</si>
  <si>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</si>
  <si>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</si>
  <si>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</si>
  <si>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</si>
  <si>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</si>
  <si>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</si>
  <si>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</si>
  <si>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</si>
  <si>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</si>
  <si>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</si>
  <si>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</si>
  <si>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</si>
  <si>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</si>
  <si>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</si>
  <si>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</si>
  <si>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</si>
  <si>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</si>
  <si>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</si>
  <si>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</si>
  <si>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</si>
  <si>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</si>
  <si>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</si>
  <si>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</si>
  <si>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</si>
  <si>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</si>
  <si>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</si>
  <si>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</si>
  <si>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</si>
  <si>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</si>
  <si>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</si>
  <si>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</si>
  <si>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</si>
  <si>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</si>
  <si>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</si>
  <si>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</si>
  <si>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</si>
  <si>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</si>
  <si>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</si>
  <si>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</si>
  <si>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</si>
  <si>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</si>
  <si>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</si>
  <si>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</si>
  <si>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</si>
  <si>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</si>
  <si>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</si>
  <si>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</si>
  <si>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</si>
  <si>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</si>
  <si>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</si>
  <si>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</si>
  <si>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</si>
  <si>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</si>
  <si>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</si>
  <si>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</si>
  <si>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</si>
  <si>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</si>
  <si>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</si>
  <si>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</si>
  <si>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</si>
  <si>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</si>
  <si>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</si>
  <si>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</si>
  <si>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</si>
  <si>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</si>
  <si>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</si>
  <si>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</si>
  <si>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</si>
  <si>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</si>
  <si>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</si>
  <si>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</si>
  <si>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</si>
  <si>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</si>
  <si>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</si>
  <si>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</si>
  <si>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</si>
  <si>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</si>
  <si>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</si>
  <si>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</si>
  <si>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</si>
  <si>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</si>
  <si>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</si>
  <si>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</si>
  <si>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</si>
  <si>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</si>
  <si>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</si>
  <si>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</si>
  <si>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</si>
  <si>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</si>
  <si>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</si>
  <si>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</si>
  <si>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</si>
  <si>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</si>
  <si>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</si>
  <si>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</si>
  <si>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</si>
  <si>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</si>
  <si>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</si>
  <si>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</si>
  <si>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</si>
  <si>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</si>
  <si>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</si>
  <si>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</si>
  <si>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</si>
  <si>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</si>
  <si>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</si>
  <si>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</si>
  <si>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</si>
  <si>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</si>
  <si>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</si>
  <si>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</si>
  <si>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</si>
  <si>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</si>
  <si>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</si>
  <si>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</si>
  <si>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</si>
  <si>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</si>
  <si>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</si>
  <si>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</si>
  <si>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</si>
  <si>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</si>
  <si>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</si>
  <si>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</si>
  <si>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</si>
  <si>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</si>
  <si>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</si>
  <si>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</si>
  <si>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</si>
  <si>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</si>
  <si>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</si>
  <si>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</si>
  <si>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</si>
  <si>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</si>
  <si>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</si>
  <si>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</si>
  <si>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</si>
  <si>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</si>
  <si>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</si>
  <si>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</si>
  <si>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</si>
  <si>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</si>
  <si>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</si>
  <si>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</si>
  <si>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</si>
  <si>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</si>
  <si>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</si>
  <si>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</si>
  <si>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</si>
  <si>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</si>
  <si>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</si>
  <si>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</si>
  <si>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</si>
  <si>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</si>
  <si>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</si>
  <si>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</si>
  <si>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</si>
  <si>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</si>
  <si>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</si>
  <si>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</si>
  <si>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</si>
  <si>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</si>
  <si>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</si>
  <si>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</si>
  <si>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</si>
  <si>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</si>
  <si>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</si>
  <si>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</si>
  <si>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</si>
  <si>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</si>
  <si>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</si>
  <si>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</si>
  <si>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</si>
  <si>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</si>
  <si>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</si>
  <si>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</si>
  <si>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</si>
  <si>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</si>
  <si>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</si>
  <si>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</si>
  <si>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</si>
  <si>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</si>
  <si>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</si>
  <si>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</si>
  <si>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</si>
  <si>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</si>
  <si>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</si>
  <si>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</si>
  <si>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</si>
  <si>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</si>
  <si>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</si>
  <si>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</si>
  <si>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</si>
  <si>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</si>
  <si>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</si>
  <si>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</si>
  <si>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</si>
  <si>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</si>
  <si>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</si>
  <si>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</si>
  <si>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</si>
  <si>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</si>
  <si>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</si>
  <si>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</si>
  <si>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</si>
  <si>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</si>
  <si>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</si>
  <si>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</si>
  <si>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</si>
  <si>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</si>
  <si>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</si>
  <si>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</si>
  <si>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</si>
  <si>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</si>
  <si>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</si>
  <si>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</si>
  <si>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</si>
  <si>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</si>
  <si>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</si>
  <si>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</si>
  <si>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</si>
  <si>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</si>
  <si>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</si>
  <si>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</si>
  <si>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</si>
  <si>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</si>
  <si>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</si>
  <si>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</si>
  <si>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</si>
  <si>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</si>
  <si>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</si>
  <si>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</si>
  <si>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</si>
  <si>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</si>
  <si>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</si>
  <si>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</si>
  <si>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</si>
  <si>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</si>
  <si>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</si>
  <si>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</si>
  <si>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</si>
  <si>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</si>
  <si>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</si>
  <si>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</si>
  <si>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</si>
  <si>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</si>
  <si>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</si>
  <si>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</si>
  <si>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</si>
  <si>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</si>
  <si>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</si>
  <si>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</si>
  <si>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</si>
  <si>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</si>
  <si>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</si>
  <si>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</si>
  <si>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</si>
  <si>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</si>
  <si>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</si>
  <si>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</si>
  <si>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</si>
  <si>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</si>
  <si>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</si>
  <si>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</si>
  <si>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</si>
  <si>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</si>
  <si>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</si>
  <si>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</si>
  <si>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</si>
  <si>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</si>
  <si>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</si>
  <si>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</si>
  <si>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</si>
  <si>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</si>
  <si>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</si>
  <si>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</si>
  <si>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</si>
  <si>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</si>
  <si>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</si>
  <si>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</si>
  <si>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</si>
  <si>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</si>
  <si>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</si>
  <si>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</si>
  <si>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</si>
  <si>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</si>
  <si>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</si>
  <si>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</si>
  <si>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</si>
  <si>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</si>
  <si>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</si>
  <si>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</si>
  <si>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</si>
  <si>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</si>
  <si>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</si>
  <si>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</si>
  <si>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</si>
  <si>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</si>
  <si>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</si>
  <si>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</si>
  <si>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</si>
  <si>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</si>
  <si>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</si>
  <si>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</si>
  <si>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</si>
  <si>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</si>
  <si>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</si>
  <si>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</si>
  <si>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</si>
  <si>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</si>
  <si>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</si>
  <si>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</si>
  <si>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</si>
  <si>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</si>
  <si>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</si>
  <si>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</si>
  <si>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</si>
  <si>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</si>
  <si>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</si>
  <si>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</si>
  <si>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</si>
  <si>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</si>
  <si>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</si>
  <si>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</si>
  <si>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</si>
  <si>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</si>
  <si>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</si>
  <si>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</si>
  <si>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</si>
  <si>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</si>
  <si>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</si>
  <si>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</si>
  <si>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</si>
  <si>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</si>
  <si>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</si>
  <si>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</si>
  <si>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</si>
  <si>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</si>
  <si>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</si>
  <si>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</si>
  <si>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</si>
  <si>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</si>
  <si>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</si>
  <si>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</si>
  <si>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</si>
  <si>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</si>
  <si>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</si>
  <si>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</si>
  <si>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</si>
  <si>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</si>
  <si>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</si>
  <si>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</si>
  <si>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</si>
  <si>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</si>
  <si>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</si>
  <si>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</si>
  <si>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</si>
  <si>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</si>
  <si>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</si>
  <si>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</si>
  <si>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</si>
  <si>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</si>
  <si>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</si>
  <si>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</si>
  <si>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</si>
  <si>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</si>
  <si>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</si>
  <si>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</si>
  <si>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</si>
  <si>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</si>
  <si>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</si>
  <si>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</si>
  <si>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</si>
  <si>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</si>
  <si>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</si>
  <si>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</si>
  <si>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</si>
  <si>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</si>
  <si>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</si>
  <si>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</si>
  <si>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</si>
  <si>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</si>
  <si>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</si>
  <si>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</si>
  <si>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</si>
  <si>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</si>
  <si>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</si>
  <si>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</si>
  <si>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</si>
  <si>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</si>
  <si>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</si>
  <si>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</si>
  <si>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</si>
  <si>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</si>
  <si>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</si>
  <si>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</si>
  <si>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</si>
  <si>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</si>
  <si>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</si>
  <si>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</si>
  <si>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</si>
  <si>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</si>
  <si>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</si>
  <si>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</si>
  <si>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</si>
  <si>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</si>
  <si>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</si>
  <si>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</si>
  <si>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</si>
  <si>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</si>
  <si>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</si>
  <si>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</si>
  <si>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</si>
  <si>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</si>
  <si>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</si>
  <si>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</si>
  <si>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</si>
  <si>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</si>
  <si>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</si>
  <si>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</si>
  <si>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</si>
  <si>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</si>
  <si>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</si>
  <si>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</si>
  <si>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</si>
  <si>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</si>
  <si>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</si>
  <si>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</si>
  <si>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</si>
  <si>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</si>
  <si>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</si>
  <si>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</si>
  <si>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</si>
  <si>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</si>
  <si>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</si>
  <si>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</si>
  <si>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</si>
  <si>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</si>
  <si>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</si>
  <si>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</si>
  <si>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</si>
  <si>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</si>
  <si>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</si>
  <si>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</si>
  <si>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</si>
  <si>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</si>
  <si>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</si>
  <si>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</si>
  <si>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</si>
  <si>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</si>
  <si>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</si>
  <si>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</si>
  <si>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</si>
  <si>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</si>
  <si>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</si>
  <si>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</si>
  <si>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</si>
  <si>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</si>
  <si>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</si>
  <si>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</si>
  <si>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</si>
  <si>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</si>
  <si>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</si>
  <si>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</si>
  <si>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</si>
  <si>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</si>
  <si>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</si>
  <si>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</si>
  <si>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</si>
  <si>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</si>
  <si>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</si>
  <si>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</si>
  <si>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</si>
  <si>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</si>
  <si>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</si>
  <si>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</si>
  <si>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</si>
  <si>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</si>
  <si>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</si>
  <si>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</si>
  <si>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</si>
  <si>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</si>
  <si>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</si>
  <si>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</si>
  <si>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</si>
  <si>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</si>
  <si>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</si>
  <si>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</si>
  <si>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</si>
  <si>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</si>
  <si>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</si>
  <si>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</si>
  <si>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</si>
  <si>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</si>
  <si>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</si>
  <si>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</si>
  <si>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</si>
  <si>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</si>
  <si>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</si>
  <si>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</si>
  <si>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</si>
  <si>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</si>
  <si>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</si>
  <si>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</si>
  <si>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</si>
  <si>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</si>
  <si>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</si>
  <si>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</si>
  <si>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</si>
  <si>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</si>
  <si>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</si>
  <si>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</si>
  <si>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</si>
  <si>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</si>
  <si>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</si>
  <si>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</si>
  <si>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</si>
  <si>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</si>
  <si>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</si>
  <si>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</si>
  <si>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</si>
  <si>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</si>
  <si>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</si>
  <si>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</si>
  <si>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</si>
  <si>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</si>
  <si>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</si>
  <si>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</si>
  <si>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</si>
  <si>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</si>
  <si>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</si>
  <si>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</si>
  <si>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</si>
  <si>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</si>
  <si>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</si>
  <si>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</si>
  <si>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</si>
  <si>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</si>
  <si>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</si>
  <si>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</si>
  <si>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</si>
  <si>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</si>
  <si>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</si>
  <si>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</si>
  <si>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</si>
  <si>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</si>
  <si>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</si>
  <si>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</si>
  <si>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</si>
  <si>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</si>
  <si>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</si>
  <si>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</si>
  <si>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</si>
  <si>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</si>
  <si>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</si>
  <si>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</si>
  <si>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</si>
  <si>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</si>
  <si>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</si>
  <si>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</si>
  <si>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</si>
  <si>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</si>
  <si>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</si>
  <si>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</si>
  <si>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</si>
  <si>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</si>
  <si>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</si>
  <si>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</si>
  <si>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</si>
  <si>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</si>
  <si>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</si>
  <si>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</si>
  <si>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</si>
  <si>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</si>
  <si>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</si>
  <si>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</si>
  <si>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</si>
  <si>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</si>
  <si>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</si>
  <si>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</si>
  <si>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</si>
  <si>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</si>
  <si>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</si>
  <si>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</si>
  <si>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</si>
  <si>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</si>
  <si>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</si>
  <si>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</si>
  <si>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</si>
  <si>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</si>
  <si>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</si>
  <si>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</si>
  <si>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</si>
  <si>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</si>
  <si>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</si>
  <si>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</si>
  <si>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</si>
  <si>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</si>
  <si>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</si>
  <si>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</si>
  <si>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</si>
  <si>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</si>
  <si>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</si>
  <si>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</si>
  <si>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</si>
  <si>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</si>
  <si>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</si>
  <si>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</si>
  <si>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</si>
  <si>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</si>
  <si>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</si>
  <si>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</si>
  <si>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</si>
  <si>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</si>
  <si>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</si>
  <si>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</si>
  <si>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</si>
  <si>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</si>
  <si>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</si>
  <si>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</si>
  <si>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</si>
  <si>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</si>
  <si>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</si>
  <si>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</si>
  <si>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</si>
  <si>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</si>
  <si>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</si>
  <si>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</si>
  <si>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</si>
  <si>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</si>
  <si>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</si>
  <si>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</si>
  <si>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</si>
  <si>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</si>
  <si>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</si>
  <si>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</si>
  <si>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</si>
  <si>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</si>
  <si>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</si>
  <si>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</si>
  <si>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</si>
  <si>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</si>
  <si>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</si>
  <si>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</si>
  <si>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</si>
  <si>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</si>
  <si>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</si>
  <si>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</si>
  <si>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</si>
  <si>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</si>
  <si>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</si>
  <si>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</si>
  <si>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</si>
  <si>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</si>
  <si>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</si>
  <si>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</si>
  <si>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</si>
  <si>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</si>
  <si>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</si>
  <si>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</si>
  <si>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</si>
  <si>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</si>
  <si>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</si>
  <si>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</si>
  <si>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</si>
  <si>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</si>
  <si>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</si>
  <si>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</si>
  <si>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</si>
  <si>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</si>
  <si>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</si>
  <si>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</si>
  <si>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</si>
  <si>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</si>
  <si>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</si>
  <si>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</si>
  <si>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</si>
  <si>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</si>
  <si>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</si>
  <si>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</si>
  <si>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</si>
  <si>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</si>
  <si>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</si>
  <si>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</si>
  <si>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</si>
  <si>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</si>
  <si>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</si>
  <si>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</si>
  <si>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</si>
  <si>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</si>
  <si>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</si>
  <si>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</si>
  <si>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</si>
  <si>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</si>
  <si>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</si>
  <si>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</si>
  <si>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</si>
  <si>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</si>
  <si>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</si>
  <si>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</si>
  <si>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</si>
  <si>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</si>
  <si>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</si>
  <si>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</si>
  <si>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</si>
  <si>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</si>
  <si>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</si>
  <si>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</si>
  <si>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</si>
  <si>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</si>
  <si>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</si>
  <si>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</si>
  <si>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</si>
  <si>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</si>
  <si>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</si>
  <si>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</si>
  <si>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</si>
  <si>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</si>
  <si>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</si>
  <si>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</si>
  <si>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</si>
  <si>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</si>
  <si>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</si>
  <si>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</si>
  <si>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</si>
  <si>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</si>
  <si>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</si>
  <si>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</si>
  <si>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</si>
  <si>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</si>
  <si>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</si>
  <si>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</si>
  <si>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</si>
  <si>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</si>
  <si>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</si>
  <si>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</si>
  <si>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</si>
  <si>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</si>
  <si>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</si>
  <si>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</si>
  <si>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</si>
  <si>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</si>
  <si>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</si>
  <si>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</si>
  <si>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</si>
  <si>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</si>
  <si>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</si>
  <si>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</si>
  <si>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</si>
  <si>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</si>
  <si>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</si>
  <si>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</si>
  <si>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</si>
  <si>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</si>
  <si>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</si>
  <si>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</si>
  <si>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</si>
  <si>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</si>
  <si>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</si>
  <si>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</si>
  <si>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</si>
  <si>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</si>
  <si>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</si>
  <si>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</si>
  <si>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</si>
  <si>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</si>
  <si>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</si>
  <si>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</si>
  <si>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</si>
  <si>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</si>
  <si>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</si>
  <si>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</si>
  <si>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</si>
  <si>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</si>
  <si>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</si>
  <si>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</si>
  <si>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</si>
  <si>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</si>
  <si>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</si>
  <si>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</si>
  <si>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</si>
  <si>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</si>
  <si>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</si>
  <si>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</si>
  <si>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</si>
  <si>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</si>
  <si>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</si>
  <si>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</si>
  <si>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</si>
  <si>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</si>
  <si>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</si>
  <si>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</si>
  <si>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</si>
  <si>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</si>
  <si>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</si>
  <si>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</si>
  <si>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</si>
  <si>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</si>
  <si>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</si>
  <si>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</si>
  <si>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</si>
  <si>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</si>
  <si>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</si>
  <si>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</si>
  <si>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</si>
  <si>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</si>
  <si>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</si>
  <si>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</si>
  <si>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</si>
  <si>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</si>
  <si>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</si>
  <si>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</si>
  <si>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</si>
  <si>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</si>
  <si>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</si>
  <si>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</si>
  <si>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</si>
  <si>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</si>
  <si>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</si>
  <si>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</si>
  <si>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</si>
  <si>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</si>
  <si>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</si>
  <si>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</si>
  <si>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</si>
  <si>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</si>
  <si>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</si>
  <si>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</si>
  <si>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</si>
  <si>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</si>
  <si>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</si>
  <si>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</si>
  <si>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</si>
  <si>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</si>
  <si>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</si>
  <si>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</si>
  <si>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</si>
  <si>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</si>
  <si>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</si>
  <si>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</si>
  <si>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</si>
  <si>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</si>
  <si>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</si>
  <si>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</si>
  <si>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</si>
  <si>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</si>
  <si>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</si>
  <si>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</si>
  <si>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</si>
  <si>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</si>
  <si>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</si>
  <si>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</si>
  <si>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</si>
  <si>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</si>
  <si>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</si>
  <si>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</si>
  <si>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</si>
  <si>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</si>
  <si>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</si>
  <si>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</si>
  <si>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</si>
  <si>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</si>
  <si>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</si>
  <si>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</si>
  <si>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</si>
  <si>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</si>
  <si>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</si>
  <si>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</si>
  <si>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</si>
  <si>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</si>
  <si>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</si>
  <si>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</si>
  <si>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</si>
  <si>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</si>
  <si>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</si>
  <si>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</si>
  <si>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</si>
  <si>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</si>
  <si>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</si>
  <si>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</si>
  <si>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</si>
  <si>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</si>
  <si>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</si>
  <si>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</si>
  <si>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</si>
  <si>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</si>
  <si>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</si>
  <si>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</si>
  <si>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</si>
  <si>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</si>
  <si>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</si>
  <si>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</si>
  <si>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</si>
  <si>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</si>
  <si>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</si>
  <si>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</si>
  <si>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</si>
  <si>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</si>
  <si>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</si>
  <si>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</si>
  <si>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</si>
  <si>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</si>
  <si>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</si>
  <si>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</si>
  <si>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</si>
  <si>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</si>
  <si>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</si>
  <si>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</si>
  <si>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</si>
  <si>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</si>
  <si>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</si>
  <si>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</si>
  <si>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</si>
  <si>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</si>
  <si>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</si>
  <si>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</si>
  <si>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</si>
  <si>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</si>
  <si>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</si>
  <si>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</si>
  <si>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</si>
  <si>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</si>
  <si>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</si>
  <si>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</si>
  <si>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</si>
  <si>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</si>
  <si>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</si>
  <si>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</si>
  <si>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</si>
  <si>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</si>
  <si>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</si>
  <si>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</si>
  <si>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</si>
  <si>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</si>
  <si>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</si>
  <si>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</si>
  <si>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</si>
  <si>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</si>
  <si>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</si>
  <si>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</si>
  <si>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</si>
  <si>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</si>
  <si>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</si>
  <si>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</si>
  <si>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</si>
  <si>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</si>
  <si>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</si>
  <si>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</si>
  <si>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</si>
  <si>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</si>
  <si>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</si>
  <si>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</si>
  <si>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</si>
  <si>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</si>
  <si>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</si>
  <si>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</si>
  <si>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</si>
  <si>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</si>
  <si>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</si>
  <si>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</si>
  <si>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</si>
  <si>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</si>
  <si>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</si>
  <si>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</si>
  <si>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</si>
  <si>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</si>
  <si>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</si>
  <si>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</si>
  <si>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</si>
  <si>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</si>
  <si>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</si>
  <si>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</si>
  <si>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</si>
  <si>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</si>
  <si>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</si>
  <si>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</si>
  <si>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</si>
  <si>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</si>
  <si>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</si>
  <si>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</si>
  <si>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</si>
  <si>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</si>
  <si>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</si>
  <si>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</si>
  <si>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</si>
  <si>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</si>
  <si>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</si>
  <si>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</si>
  <si>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</si>
  <si>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</si>
  <si>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</si>
  <si>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</si>
  <si>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</si>
  <si>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</si>
  <si>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</si>
  <si>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</si>
  <si>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</si>
  <si>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</si>
  <si>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</si>
  <si>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</si>
  <si>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</si>
  <si>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</si>
  <si>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</si>
  <si>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</si>
  <si>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</si>
  <si>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</si>
  <si>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</si>
  <si>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</si>
  <si>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</si>
  <si>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</si>
  <si>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</si>
  <si>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</si>
  <si>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</si>
  <si>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</si>
  <si>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</si>
  <si>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</si>
  <si>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</si>
  <si>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</si>
  <si>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</si>
  <si>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</si>
  <si>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</si>
  <si>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</si>
  <si>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</si>
  <si>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</si>
  <si>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</si>
  <si>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</si>
  <si>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</si>
  <si>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</si>
  <si>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</si>
  <si>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</si>
  <si>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</si>
  <si>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</si>
  <si>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</si>
  <si>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</si>
  <si>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</si>
  <si>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</si>
  <si>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</si>
  <si>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</si>
  <si>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</si>
  <si>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</si>
  <si>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</si>
  <si>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</si>
  <si>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</si>
  <si>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</si>
  <si>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</si>
  <si>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</si>
  <si>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</si>
  <si>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</si>
  <si>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</si>
  <si>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</si>
  <si>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</si>
  <si>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</si>
  <si>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</si>
  <si>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</si>
  <si>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</si>
  <si>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</si>
  <si>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</si>
  <si>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</si>
  <si>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</si>
  <si>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</si>
  <si>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</si>
  <si>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</si>
  <si>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</si>
  <si>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</si>
  <si>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</si>
  <si>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</si>
  <si>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</si>
  <si>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</si>
  <si>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</si>
  <si>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</si>
  <si>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</si>
  <si>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</si>
  <si>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</si>
  <si>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</si>
  <si>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</si>
  <si>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</si>
  <si>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</si>
  <si>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</si>
  <si>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</si>
  <si>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</si>
  <si>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</si>
  <si>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</si>
  <si>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</si>
  <si>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</si>
  <si>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</si>
  <si>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</si>
  <si>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</si>
  <si>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</si>
  <si>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</si>
  <si>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</si>
  <si>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</si>
  <si>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</si>
  <si>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</si>
  <si>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</si>
  <si>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</si>
  <si>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</si>
  <si>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</si>
  <si>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</si>
  <si>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</si>
  <si>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</si>
  <si>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</si>
  <si>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</si>
  <si>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</si>
  <si>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</si>
  <si>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</si>
  <si>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</si>
  <si>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</si>
  <si>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</si>
  <si>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</si>
  <si>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</si>
  <si>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</si>
  <si>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</si>
  <si>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</si>
  <si>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</si>
  <si>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</si>
  <si>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</si>
  <si>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</si>
  <si>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</si>
  <si>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</si>
  <si>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</si>
  <si>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</si>
  <si>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</si>
  <si>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</si>
  <si>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</si>
  <si>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</si>
  <si>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</si>
  <si>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</si>
  <si>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</si>
  <si>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</si>
  <si>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</si>
  <si>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</si>
  <si>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</si>
  <si>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</si>
  <si>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</si>
  <si>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</si>
  <si>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</si>
  <si>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</si>
  <si>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</si>
  <si>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</si>
  <si>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</si>
  <si>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</si>
  <si>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</si>
  <si>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</si>
  <si>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</si>
  <si>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</si>
  <si>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</si>
  <si>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</si>
  <si>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</si>
  <si>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</si>
  <si>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</si>
  <si>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</si>
  <si>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</si>
  <si>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</si>
  <si>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</si>
  <si>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</si>
  <si>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</si>
  <si>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</si>
  <si>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</si>
  <si>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</si>
  <si>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</si>
  <si>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</si>
  <si>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</si>
  <si>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</si>
  <si>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</si>
  <si>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</si>
  <si>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</si>
  <si>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</si>
  <si>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</si>
  <si>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</si>
  <si>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</si>
  <si>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</si>
  <si>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</si>
  <si>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</si>
  <si>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</si>
  <si>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</si>
  <si>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</si>
  <si>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</si>
  <si>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</si>
  <si>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</si>
  <si>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</si>
  <si>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</si>
  <si>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</si>
  <si>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</si>
  <si>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</si>
  <si>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</si>
  <si>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</si>
  <si>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</si>
  <si>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</si>
  <si>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</si>
  <si>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</si>
  <si>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</si>
  <si>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</si>
  <si>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</si>
  <si>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</si>
  <si>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</si>
  <si>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</si>
  <si>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</si>
  <si>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</si>
  <si>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</si>
  <si>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</si>
  <si>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</si>
  <si>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</si>
  <si>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</si>
  <si>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</si>
  <si>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</si>
  <si>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</si>
  <si>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</si>
  <si>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</si>
  <si>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</si>
  <si>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</si>
  <si>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</si>
  <si>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</si>
  <si>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</si>
  <si>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</si>
  <si>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</si>
  <si>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</si>
  <si>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</si>
  <si>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</si>
  <si>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</si>
  <si>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</si>
  <si>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</si>
  <si>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</si>
  <si>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</si>
  <si>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</si>
  <si>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</si>
  <si>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</si>
  <si>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</si>
  <si>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</si>
  <si>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</si>
  <si>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</si>
  <si>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</si>
  <si>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</si>
  <si>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</si>
  <si>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</si>
  <si>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</si>
  <si>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</si>
  <si>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</si>
  <si>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</si>
  <si>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</si>
  <si>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</si>
  <si>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</si>
  <si>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</si>
  <si>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</si>
  <si>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</si>
  <si>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</si>
  <si>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</si>
  <si>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</si>
  <si>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</si>
  <si>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</si>
  <si>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</si>
  <si>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</si>
  <si>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</si>
  <si>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</si>
  <si>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</si>
  <si>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</si>
  <si>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</si>
  <si>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</si>
  <si>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</si>
  <si>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</si>
  <si>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</si>
  <si>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</si>
  <si>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</si>
  <si>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</si>
  <si>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</si>
  <si>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</si>
  <si>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</si>
  <si>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</si>
  <si>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</si>
  <si>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</si>
  <si>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</si>
  <si>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</si>
  <si>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</si>
  <si>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</si>
  <si>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</si>
  <si>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</si>
  <si>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</si>
  <si>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</si>
  <si>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</si>
  <si>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</si>
  <si>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</si>
  <si>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</si>
  <si>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</si>
  <si>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</si>
  <si>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</si>
  <si>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</si>
  <si>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</si>
  <si>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</si>
  <si>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</si>
  <si>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</si>
  <si>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</si>
  <si>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</si>
  <si>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</si>
  <si>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</si>
  <si>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</si>
  <si>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</si>
  <si>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</si>
  <si>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</si>
  <si>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</si>
  <si>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</si>
  <si>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</si>
  <si>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</si>
  <si>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</si>
  <si>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</si>
  <si>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</si>
  <si>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</si>
  <si>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</si>
  <si>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</si>
  <si>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</si>
  <si>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</si>
  <si>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</si>
  <si>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</si>
  <si>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</si>
  <si>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</si>
  <si>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</si>
  <si>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</si>
  <si>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</si>
  <si>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</si>
  <si>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</si>
  <si>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</si>
  <si>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</si>
  <si>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</si>
  <si>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</si>
  <si>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</si>
  <si>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</si>
  <si>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</si>
  <si>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</si>
  <si>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</si>
  <si>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</si>
  <si>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</si>
  <si>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</si>
  <si>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</si>
  <si>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</si>
  <si>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</si>
  <si>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</si>
  <si>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</si>
  <si>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</si>
  <si>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</si>
  <si>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</si>
  <si>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</si>
  <si>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</si>
  <si>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</si>
  <si>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</si>
  <si>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</si>
  <si>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</si>
  <si>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</si>
  <si>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</si>
  <si>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</si>
  <si>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</si>
  <si>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</si>
  <si>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</si>
  <si>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</si>
  <si>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</si>
  <si>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</si>
  <si>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</si>
  <si>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</si>
  <si>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</si>
  <si>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</si>
  <si>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</si>
  <si>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</si>
  <si>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</si>
  <si>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</si>
  <si>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</si>
  <si>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</si>
  <si>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</si>
  <si>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</si>
  <si>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</si>
  <si>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</si>
  <si>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</si>
  <si>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</si>
  <si>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</si>
  <si>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</si>
  <si>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</si>
  <si>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</si>
  <si>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</si>
  <si>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</si>
  <si>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</si>
  <si>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</si>
  <si>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</si>
  <si>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</si>
  <si>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</si>
  <si>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</si>
  <si>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</si>
  <si>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</si>
  <si>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</si>
  <si>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</si>
  <si>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</si>
  <si>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</si>
  <si>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</si>
  <si>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</si>
  <si>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</si>
  <si>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</si>
  <si>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</si>
  <si>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</si>
  <si>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</si>
  <si>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</si>
  <si>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</si>
  <si>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</si>
  <si>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</si>
  <si>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</si>
  <si>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</si>
  <si>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</si>
  <si>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</si>
  <si>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</si>
  <si>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</si>
  <si>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</si>
  <si>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</si>
  <si>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</si>
  <si>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</si>
  <si>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</si>
  <si>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</si>
  <si>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</si>
  <si>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</si>
  <si>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</si>
  <si>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</si>
  <si>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</si>
  <si>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</si>
  <si>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</si>
  <si>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</si>
  <si>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</si>
  <si>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</si>
  <si>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</si>
  <si>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</si>
  <si>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</si>
  <si>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</si>
  <si>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</si>
  <si>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</si>
  <si>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</si>
  <si>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</si>
  <si>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</si>
  <si>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</si>
  <si>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</si>
  <si>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</si>
  <si>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</si>
  <si>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</si>
  <si>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</si>
  <si>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</si>
  <si>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</si>
  <si>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</si>
  <si>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</si>
  <si>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</si>
  <si>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</si>
  <si>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</si>
  <si>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</si>
  <si>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</si>
  <si>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</si>
  <si>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</si>
  <si>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</si>
  <si>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</si>
  <si>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</si>
  <si>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</si>
  <si>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</si>
  <si>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</si>
  <si>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</si>
  <si>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</si>
  <si>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</si>
  <si>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</si>
  <si>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</si>
  <si>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</si>
  <si>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</si>
  <si>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</si>
  <si>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</si>
  <si>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</si>
  <si>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</si>
  <si>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</si>
  <si>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</si>
  <si>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</si>
  <si>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</si>
  <si>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</si>
  <si>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</si>
  <si>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</si>
  <si>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</si>
  <si>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</si>
  <si>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</si>
  <si>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</si>
  <si>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</si>
  <si>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</si>
  <si>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</si>
  <si>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</si>
  <si>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</si>
  <si>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</si>
  <si>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</si>
  <si>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</si>
  <si>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</si>
  <si>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</si>
  <si>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</si>
  <si>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</si>
  <si>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</si>
  <si>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</si>
  <si>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</si>
  <si>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</si>
  <si>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</si>
  <si>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</si>
  <si>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</si>
  <si>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</si>
  <si>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</si>
  <si>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</si>
  <si>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</si>
  <si>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</si>
  <si>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</si>
  <si>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</si>
  <si>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</si>
  <si>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</si>
  <si>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</si>
  <si>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</si>
  <si>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</si>
  <si>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</si>
  <si>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</si>
  <si>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</si>
  <si>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</si>
  <si>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</si>
  <si>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</si>
  <si>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</si>
  <si>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</si>
  <si>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</si>
  <si>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</si>
  <si>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</si>
  <si>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</si>
  <si>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</si>
  <si>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</si>
  <si>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</si>
  <si>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</si>
  <si>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</si>
  <si>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</si>
  <si>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</si>
  <si>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</si>
  <si>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</si>
  <si>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</si>
  <si>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</si>
  <si>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</si>
  <si>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</si>
  <si>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</si>
  <si>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</si>
  <si>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</si>
  <si>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</si>
  <si>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</si>
  <si>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</si>
  <si>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</si>
  <si>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</si>
  <si>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</si>
  <si>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</si>
  <si>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</si>
  <si>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</si>
  <si>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</si>
  <si>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</si>
  <si>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</si>
  <si>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</si>
  <si>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</si>
  <si>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</si>
  <si>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</si>
  <si>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</si>
  <si>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</si>
  <si>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</si>
  <si>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</si>
  <si>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</si>
  <si>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</si>
  <si>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</si>
  <si>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</si>
  <si>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</si>
  <si>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</si>
  <si>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</si>
  <si>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</si>
  <si>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</si>
  <si>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</si>
  <si>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</si>
  <si>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</si>
  <si>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</si>
  <si>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</si>
  <si>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</si>
  <si>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</si>
  <si>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</si>
  <si>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</si>
  <si>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</si>
  <si>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</si>
  <si>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</si>
  <si>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</si>
  <si>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</si>
  <si>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</si>
  <si>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</si>
  <si>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</si>
  <si>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</si>
  <si>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</si>
  <si>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</si>
  <si>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</si>
  <si>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</si>
  <si>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</si>
  <si>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</si>
  <si>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</si>
  <si>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</si>
  <si>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</si>
  <si>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</si>
  <si>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</si>
  <si>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</si>
  <si>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</si>
  <si>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</si>
  <si>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</si>
  <si>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</si>
  <si>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</si>
  <si>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</si>
  <si>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</si>
  <si>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</si>
  <si>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</si>
  <si>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</si>
  <si>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</si>
  <si>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</si>
  <si>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</si>
  <si>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</si>
  <si>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</si>
  <si>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</si>
  <si>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</si>
  <si>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</si>
  <si>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</si>
  <si>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</si>
  <si>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</si>
  <si>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</si>
  <si>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</si>
  <si>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</si>
  <si>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</si>
  <si>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</si>
  <si>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</si>
  <si>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</si>
  <si>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</si>
  <si>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</si>
  <si>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</si>
  <si>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</si>
  <si>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</si>
  <si>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</si>
  <si>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</si>
  <si>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</si>
  <si>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</si>
  <si>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</si>
  <si>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</si>
  <si>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</si>
  <si>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</si>
  <si>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</si>
  <si>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</si>
  <si>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</si>
  <si>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</si>
  <si>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</si>
  <si>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</si>
  <si>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</si>
  <si>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</si>
  <si>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</si>
  <si>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</si>
  <si>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</si>
  <si>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</si>
  <si>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</si>
  <si>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</si>
  <si>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</si>
  <si>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</si>
  <si>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</si>
  <si>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</si>
  <si>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</si>
  <si>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</si>
  <si>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</si>
  <si>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</si>
  <si>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</si>
  <si>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</si>
  <si>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</si>
  <si>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</si>
  <si>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</si>
  <si>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</si>
  <si>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</si>
  <si>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</si>
  <si>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</si>
  <si>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</si>
  <si>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</si>
  <si>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</si>
  <si>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</si>
  <si>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</si>
  <si>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</si>
  <si>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</si>
  <si>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</si>
  <si>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</si>
  <si>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</si>
  <si>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</si>
  <si>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</si>
  <si>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</si>
  <si>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</si>
  <si>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</si>
  <si>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</si>
  <si>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</si>
  <si>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</si>
  <si>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</si>
  <si>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</si>
  <si>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</si>
  <si>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</si>
  <si>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</si>
  <si>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</si>
  <si>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</si>
  <si>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</si>
  <si>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</si>
  <si>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</si>
  <si>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</si>
  <si>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</si>
  <si>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</si>
  <si>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</si>
  <si>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</si>
  <si>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</si>
  <si>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</si>
  <si>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</si>
  <si>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</si>
  <si>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</si>
  <si>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</si>
  <si>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</si>
  <si>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</si>
  <si>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</si>
  <si>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</si>
  <si>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</si>
  <si>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</si>
  <si>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</si>
  <si>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</si>
  <si>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</si>
  <si>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</si>
  <si>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</si>
  <si>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</si>
  <si>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</si>
  <si>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</si>
  <si>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</si>
  <si>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</si>
  <si>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</si>
  <si>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</si>
  <si>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</si>
  <si>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</si>
  <si>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</si>
  <si>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</si>
  <si>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</si>
  <si>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</si>
  <si>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</si>
  <si>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</si>
  <si>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</si>
  <si>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</si>
  <si>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</si>
  <si>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</si>
  <si>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</si>
  <si>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</si>
  <si>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</si>
  <si>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</si>
  <si>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</si>
  <si>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</si>
  <si>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</si>
  <si>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</si>
  <si>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</si>
  <si>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</si>
  <si>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</si>
  <si>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</si>
  <si>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</si>
  <si>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</si>
  <si>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</si>
  <si>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</si>
  <si>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</si>
  <si>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</si>
  <si>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</si>
  <si>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</si>
  <si>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</si>
  <si>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</si>
  <si>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</si>
  <si>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</si>
  <si>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</si>
  <si>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</si>
  <si>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</si>
  <si>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</si>
  <si>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</si>
  <si>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</si>
  <si>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</si>
  <si>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</si>
  <si>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</si>
  <si>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</si>
  <si>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</si>
  <si>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</si>
  <si>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</si>
  <si>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</si>
  <si>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</si>
  <si>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</si>
  <si>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</si>
  <si>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</si>
  <si>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</si>
  <si>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</si>
  <si>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</si>
  <si>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</si>
  <si>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</si>
  <si>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</si>
  <si>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</si>
  <si>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</si>
  <si>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</si>
  <si>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</si>
  <si>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</si>
  <si>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</si>
  <si>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</si>
  <si>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</si>
  <si>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</si>
  <si>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</si>
  <si>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</si>
  <si>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</si>
  <si>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</si>
  <si>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</si>
  <si>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</si>
  <si>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</si>
  <si>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</si>
  <si>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</si>
  <si>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</si>
  <si>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</si>
  <si>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</si>
  <si>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</si>
  <si>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</si>
  <si>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</si>
  <si>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</si>
  <si>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</si>
  <si>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</si>
  <si>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</si>
  <si>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</si>
  <si>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</si>
  <si>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</si>
  <si>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</si>
  <si>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</si>
  <si>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</si>
  <si>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</si>
  <si>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</si>
  <si>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</si>
  <si>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</si>
  <si>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</si>
  <si>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</si>
  <si>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</si>
  <si>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</si>
  <si>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</si>
  <si>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</si>
  <si>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</si>
  <si>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</si>
  <si>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</si>
  <si>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</si>
  <si>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</si>
  <si>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</si>
  <si>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</si>
  <si>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</si>
  <si>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</si>
  <si>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</si>
  <si>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</si>
  <si>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</si>
  <si>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</si>
  <si>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</si>
  <si>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</si>
  <si>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</si>
  <si>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</si>
  <si>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</si>
  <si>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</si>
  <si>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</si>
  <si>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</si>
  <si>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</si>
  <si>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</si>
  <si>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</si>
  <si>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</si>
  <si>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</si>
  <si>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</si>
  <si>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</si>
  <si>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</si>
  <si>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</si>
  <si>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</si>
  <si>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</si>
  <si>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</si>
  <si>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</si>
  <si>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</si>
  <si>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</si>
  <si>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</si>
  <si>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</si>
  <si>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</si>
  <si>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</si>
  <si>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</si>
  <si>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</si>
  <si>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</si>
  <si>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</si>
  <si>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</si>
  <si>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</si>
  <si>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</si>
  <si>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</si>
  <si>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</si>
  <si>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</si>
  <si>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</si>
  <si>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</si>
  <si>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</si>
  <si>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</si>
  <si>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</si>
  <si>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</si>
  <si>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</si>
  <si>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</si>
  <si>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</si>
  <si>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</si>
  <si>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</si>
  <si>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</si>
  <si>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</si>
  <si>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</si>
  <si>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</si>
  <si>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</si>
  <si>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</si>
  <si>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</si>
  <si>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</si>
  <si>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</si>
  <si>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</si>
  <si>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</si>
  <si>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</si>
  <si>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</si>
  <si>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</si>
  <si>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</si>
  <si>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</si>
  <si>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</si>
  <si>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</si>
  <si>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</si>
  <si>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</si>
  <si>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</si>
  <si>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</si>
  <si>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</si>
  <si>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</si>
  <si>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</si>
  <si>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</si>
  <si>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</si>
  <si>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</si>
  <si>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</si>
  <si>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</si>
  <si>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</si>
  <si>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</si>
  <si>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</si>
  <si>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</si>
  <si>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</si>
  <si>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</si>
  <si>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</si>
  <si>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</si>
  <si>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</si>
  <si>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</si>
  <si>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</si>
  <si>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</si>
  <si>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</si>
  <si>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</si>
  <si>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</si>
  <si>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</si>
  <si>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</si>
  <si>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</si>
  <si>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</si>
  <si>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</si>
  <si>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</si>
  <si>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</si>
  <si>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</si>
  <si>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</si>
  <si>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</si>
  <si>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</si>
  <si>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</si>
  <si>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</si>
  <si>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</si>
  <si>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</si>
  <si>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</si>
  <si>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</si>
  <si>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</si>
  <si>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</si>
  <si>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</si>
  <si>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</si>
  <si>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</si>
  <si>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</si>
  <si>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</si>
  <si>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</si>
  <si>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</si>
  <si>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</si>
  <si>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</si>
  <si>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</si>
  <si>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</si>
  <si>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</si>
  <si>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</si>
  <si>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</si>
  <si>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</si>
  <si>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</si>
  <si>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</si>
  <si>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</si>
  <si>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</si>
  <si>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</si>
  <si>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</si>
  <si>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</si>
  <si>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</si>
  <si>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</si>
  <si>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</si>
  <si>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</si>
  <si>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</si>
  <si>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</si>
  <si>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</si>
  <si>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</si>
  <si>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</si>
  <si>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</si>
  <si>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</si>
  <si>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</si>
  <si>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</si>
  <si>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</si>
  <si>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</si>
  <si>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</si>
  <si>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</si>
  <si>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</si>
  <si>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</si>
  <si>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</si>
  <si>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</si>
  <si>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</si>
  <si>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</si>
  <si>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</si>
  <si>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</si>
  <si>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</si>
  <si>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</si>
  <si>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</si>
  <si>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</si>
  <si>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</si>
  <si>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</si>
  <si>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</si>
  <si>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</si>
  <si>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</si>
  <si>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</si>
  <si>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</si>
  <si>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</si>
  <si>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</si>
  <si>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</si>
  <si>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</si>
  <si>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</si>
  <si>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</si>
  <si>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</si>
  <si>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</si>
  <si>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</si>
  <si>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</si>
  <si>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</si>
  <si>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</si>
  <si>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</si>
  <si>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</si>
  <si>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</si>
  <si>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</si>
  <si>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</si>
  <si>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</si>
  <si>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</si>
  <si>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</si>
  <si>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</si>
  <si>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</si>
  <si>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</si>
  <si>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</si>
  <si>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</si>
  <si>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</si>
  <si>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</si>
  <si>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</si>
  <si>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</si>
  <si>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</si>
  <si>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</si>
  <si>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</si>
  <si>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</si>
  <si>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</si>
  <si>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</si>
  <si>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</si>
  <si>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</si>
  <si>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</si>
  <si>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</si>
  <si>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</si>
  <si>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</si>
  <si>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</si>
  <si>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</si>
  <si>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</si>
  <si>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</si>
  <si>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</si>
  <si>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</si>
  <si>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</si>
  <si>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</si>
  <si>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</si>
  <si>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</si>
  <si>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</si>
  <si>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</si>
  <si>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</si>
  <si>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</si>
  <si>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</si>
  <si>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</si>
  <si>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</si>
  <si>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</si>
  <si>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</si>
  <si>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</si>
  <si>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</si>
  <si>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</si>
  <si>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</si>
  <si>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</si>
  <si>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</si>
  <si>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</si>
  <si>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</si>
  <si>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</si>
  <si>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</si>
  <si>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</si>
  <si>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</si>
  <si>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</si>
  <si>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</si>
  <si>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</si>
  <si>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</si>
  <si>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</si>
  <si>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</si>
  <si>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</si>
  <si>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</si>
  <si>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</si>
  <si>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</si>
  <si>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</si>
  <si>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</si>
  <si>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</si>
  <si>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</si>
  <si>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</si>
  <si>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</si>
  <si>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</si>
  <si>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</si>
  <si>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</si>
  <si>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</si>
  <si>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</si>
  <si>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</si>
  <si>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</si>
  <si>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</si>
  <si>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</si>
  <si>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</si>
  <si>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</si>
  <si>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</si>
  <si>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</si>
  <si>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</si>
  <si>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</si>
  <si>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</si>
  <si>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</si>
  <si>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</si>
  <si>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</si>
  <si>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</si>
  <si>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</si>
  <si>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</si>
  <si>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</si>
  <si>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</si>
  <si>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</si>
  <si>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</si>
  <si>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</si>
  <si>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</si>
  <si>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</si>
  <si>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</si>
  <si>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</si>
  <si>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</si>
  <si>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</si>
  <si>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</si>
  <si>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</si>
  <si>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</si>
  <si>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</si>
  <si>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</si>
  <si>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</si>
  <si>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</si>
  <si>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</si>
  <si>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</si>
  <si>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</si>
  <si>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</si>
  <si>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</si>
  <si>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</si>
  <si>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</si>
  <si>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</si>
  <si>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</si>
  <si>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</si>
  <si>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</si>
  <si>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</si>
  <si>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</si>
  <si>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</si>
  <si>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</si>
  <si>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</si>
  <si>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</si>
  <si>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</si>
  <si>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</si>
  <si>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</si>
  <si>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</si>
  <si>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</si>
  <si>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</si>
  <si>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</si>
  <si>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</si>
  <si>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</si>
  <si>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</si>
  <si>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</si>
  <si>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</si>
  <si>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</si>
  <si>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</si>
  <si>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</si>
  <si>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</si>
  <si>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</si>
  <si>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</si>
  <si>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</si>
  <si>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</si>
  <si>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</si>
  <si>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</si>
  <si>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</si>
  <si>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</si>
  <si>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</si>
  <si>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</si>
  <si>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</si>
  <si>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</si>
  <si>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</si>
  <si>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</si>
  <si>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</si>
  <si>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</si>
  <si>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</si>
  <si>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</si>
  <si>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</si>
  <si>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</si>
  <si>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</si>
  <si>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</si>
  <si>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</si>
  <si>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</si>
  <si>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</si>
  <si>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</si>
  <si>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</si>
  <si>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</si>
  <si>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</si>
  <si>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</si>
  <si>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</si>
  <si>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</si>
  <si>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</si>
  <si>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</si>
  <si>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</si>
  <si>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</si>
  <si>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</si>
  <si>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</si>
  <si>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</si>
  <si>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</si>
  <si>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</si>
  <si>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</si>
  <si>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</si>
  <si>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</si>
  <si>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</si>
  <si>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</si>
  <si>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</si>
  <si>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</si>
  <si>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</si>
  <si>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</si>
  <si>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</si>
  <si>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</si>
  <si>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</si>
  <si>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</si>
  <si>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</si>
  <si>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</si>
  <si>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</si>
  <si>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</si>
  <si>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</si>
  <si>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</si>
  <si>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</si>
  <si>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</si>
  <si>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</si>
  <si>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</si>
  <si>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</si>
  <si>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</si>
  <si>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</si>
  <si>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</si>
  <si>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</si>
  <si>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</si>
  <si>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</si>
  <si>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</si>
  <si>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</si>
  <si>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</si>
  <si>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</si>
  <si>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</si>
  <si>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</si>
  <si>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</si>
  <si>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</si>
  <si>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</si>
  <si>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</si>
  <si>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</si>
  <si>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</si>
  <si>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</si>
  <si>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</si>
  <si>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</si>
  <si>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</si>
  <si>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</si>
  <si>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</si>
  <si>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</si>
  <si>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</si>
  <si>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</si>
  <si>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</si>
  <si>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</si>
  <si>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</si>
  <si>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</si>
  <si>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</si>
  <si>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</si>
  <si>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</si>
  <si>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</si>
  <si>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</si>
  <si>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</si>
  <si>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</si>
  <si>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</si>
  <si>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</si>
  <si>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</si>
  <si>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</si>
  <si>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</si>
  <si>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</si>
  <si>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</si>
  <si>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</si>
  <si>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</si>
  <si>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</si>
  <si>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</si>
  <si>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</si>
  <si>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</si>
  <si>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</si>
  <si>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</si>
  <si>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</si>
  <si>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</si>
  <si>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</si>
  <si>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</si>
  <si>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</si>
  <si>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</si>
  <si>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</si>
  <si>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</si>
  <si>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</si>
  <si>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</si>
  <si>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</si>
  <si>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</si>
  <si>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</si>
  <si>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</si>
  <si>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</si>
  <si>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</si>
  <si>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</si>
  <si>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</si>
  <si>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</si>
  <si>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</si>
  <si>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</si>
  <si>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</si>
  <si>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</si>
  <si>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</si>
  <si>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</si>
  <si>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</si>
  <si>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</si>
  <si>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</si>
  <si>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</si>
  <si>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</si>
  <si>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</si>
  <si>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</si>
  <si>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</si>
  <si>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</si>
  <si>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</si>
  <si>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</si>
  <si>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</si>
  <si>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</si>
  <si>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</si>
  <si>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</si>
  <si>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</si>
  <si>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</si>
  <si>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</si>
  <si>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</si>
  <si>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</si>
  <si>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</si>
  <si>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</si>
  <si>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</si>
  <si>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</si>
  <si>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</si>
  <si>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</si>
  <si>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</si>
  <si>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</si>
  <si>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</si>
  <si>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</si>
  <si>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</si>
  <si>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</si>
  <si>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</si>
  <si>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</si>
  <si>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</si>
  <si>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</si>
  <si>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</si>
  <si>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</si>
  <si>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</si>
  <si>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</si>
  <si>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</si>
  <si>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</si>
  <si>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</si>
  <si>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</si>
  <si>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</si>
  <si>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</si>
  <si>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</si>
  <si>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</si>
  <si>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</si>
  <si>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</si>
  <si>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</si>
  <si>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</si>
  <si>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</si>
  <si>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</si>
  <si>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</si>
  <si>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</si>
  <si>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</si>
  <si>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</si>
  <si>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</si>
  <si>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</si>
  <si>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</si>
  <si>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</si>
  <si>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</si>
  <si>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</si>
  <si>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</si>
  <si>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</si>
  <si>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</si>
  <si>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</si>
  <si>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</si>
  <si>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</si>
  <si>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</si>
  <si>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</si>
  <si>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</si>
  <si>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</si>
  <si>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</si>
  <si>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</si>
  <si>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</si>
  <si>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</si>
  <si>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</si>
  <si>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</si>
  <si>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</si>
  <si>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</si>
  <si>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</si>
  <si>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</si>
  <si>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</si>
  <si>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</si>
  <si>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</si>
  <si>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</si>
  <si>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</si>
  <si>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</si>
  <si>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</si>
  <si>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</si>
  <si>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</si>
  <si>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</si>
  <si>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</si>
  <si>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</si>
  <si>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</si>
  <si>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</si>
  <si>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</si>
  <si>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</si>
  <si>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</si>
  <si>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</si>
  <si>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</si>
  <si>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</si>
  <si>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</si>
  <si>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</si>
  <si>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</si>
  <si>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</si>
  <si>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</si>
  <si>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</si>
  <si>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</si>
  <si>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</si>
  <si>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</si>
  <si>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</si>
  <si>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</si>
  <si>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</si>
  <si>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</si>
  <si>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</si>
  <si>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</si>
  <si>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</si>
  <si>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</si>
  <si>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</si>
  <si>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</si>
  <si>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</si>
  <si>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</si>
  <si>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</si>
  <si>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</si>
  <si>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</si>
  <si>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</si>
  <si>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</si>
  <si>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</si>
  <si>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</si>
  <si>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</si>
  <si>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</si>
  <si>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</si>
  <si>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</si>
  <si>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</si>
  <si>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</si>
  <si>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</si>
  <si>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</si>
  <si>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</si>
  <si>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</si>
  <si>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</si>
  <si>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</si>
  <si>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</si>
  <si>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</si>
  <si>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</si>
  <si>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</si>
  <si>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</si>
  <si>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</si>
  <si>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</si>
  <si>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</si>
  <si>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</si>
  <si>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</si>
  <si>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</si>
  <si>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</si>
  <si>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</si>
  <si>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</si>
  <si>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</si>
  <si>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</si>
  <si>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</si>
  <si>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</si>
  <si>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</si>
  <si>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</si>
  <si>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</si>
  <si>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</si>
  <si>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</si>
  <si>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</si>
  <si>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</si>
  <si>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</si>
  <si>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</si>
  <si>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</si>
  <si>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</si>
  <si>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</si>
  <si>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</si>
  <si>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</si>
  <si>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</si>
  <si>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</si>
  <si>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</si>
  <si>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</si>
  <si>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</si>
  <si>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</si>
  <si>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</si>
  <si>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</si>
  <si>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</si>
  <si>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</si>
  <si>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</si>
  <si>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</si>
  <si>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</si>
  <si>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</si>
  <si>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</si>
  <si>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</si>
  <si>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</si>
  <si>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</si>
  <si>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</si>
  <si>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</si>
  <si>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</si>
  <si>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</si>
  <si>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</si>
  <si>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</si>
  <si>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</si>
  <si>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</si>
  <si>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</si>
  <si>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</si>
  <si>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</si>
  <si>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</si>
  <si>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</si>
  <si>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</si>
  <si>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</si>
  <si>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</si>
  <si>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</si>
  <si>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</si>
  <si>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</si>
  <si>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</si>
  <si>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</si>
  <si>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</si>
  <si>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</si>
  <si>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</si>
  <si>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</si>
  <si>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</si>
  <si>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</si>
  <si>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</si>
  <si>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</si>
  <si>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</si>
  <si>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</si>
  <si>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</si>
  <si>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</si>
  <si>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</si>
  <si>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</si>
  <si>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</si>
  <si>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</si>
  <si>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</si>
  <si>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</si>
  <si>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</si>
  <si>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</si>
  <si>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</si>
  <si>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</si>
  <si>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</si>
  <si>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</si>
  <si>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</si>
  <si>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</si>
  <si>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</si>
  <si>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</si>
  <si>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</si>
  <si>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</si>
  <si>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</si>
  <si>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</si>
  <si>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</si>
  <si>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</si>
  <si>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</si>
  <si>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</si>
  <si>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</si>
  <si>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</si>
  <si>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</si>
  <si>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</si>
  <si>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</si>
  <si>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</si>
  <si>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</si>
  <si>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</si>
  <si>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</si>
  <si>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</si>
  <si>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</si>
  <si>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</si>
  <si>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</si>
  <si>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</si>
  <si>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</si>
  <si>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</si>
  <si>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</si>
  <si>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</si>
  <si>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</si>
  <si>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</si>
  <si>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</si>
  <si>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</si>
  <si>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</si>
  <si>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</si>
  <si>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</si>
  <si>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</si>
  <si>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</si>
  <si>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</si>
  <si>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</si>
  <si>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</si>
  <si>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</si>
  <si>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</si>
  <si>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</si>
  <si>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</si>
  <si>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</si>
  <si>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</si>
  <si>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</si>
  <si>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</si>
  <si>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</si>
  <si>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</si>
  <si>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</si>
  <si>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</si>
  <si>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</si>
  <si>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</si>
  <si>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</si>
  <si>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</si>
  <si>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</si>
  <si>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</si>
  <si>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</si>
  <si>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</si>
  <si>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</si>
  <si>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</si>
  <si>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</si>
  <si>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</si>
  <si>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</si>
  <si>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</si>
  <si>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</si>
  <si>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</si>
  <si>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</si>
  <si>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</si>
  <si>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</si>
  <si>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</si>
  <si>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</si>
  <si>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</si>
  <si>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</si>
  <si>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</si>
  <si>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</si>
  <si>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</si>
  <si>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</si>
  <si>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</si>
  <si>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</si>
  <si>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</si>
  <si>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</si>
  <si>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</si>
  <si>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</si>
  <si>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</si>
  <si>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</si>
  <si>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</si>
  <si>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</si>
  <si>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</si>
  <si>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</si>
  <si>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</si>
  <si>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</si>
  <si>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</si>
  <si>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</si>
  <si>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</si>
  <si>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</si>
  <si>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</si>
  <si>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</si>
  <si>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</si>
  <si>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</si>
  <si>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</si>
  <si>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</si>
  <si>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</si>
  <si>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</si>
  <si>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</si>
  <si>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</si>
  <si>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</si>
  <si>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</si>
  <si>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</si>
  <si>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</si>
  <si>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</si>
  <si>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</si>
  <si>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</si>
  <si>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</si>
  <si>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</si>
  <si>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</si>
  <si>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</si>
  <si>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</si>
  <si>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</si>
  <si>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</si>
  <si>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</si>
  <si>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</si>
  <si>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</si>
  <si>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</si>
  <si>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</si>
  <si>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</si>
  <si>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</si>
  <si>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</si>
  <si>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</si>
  <si>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</si>
  <si>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</si>
  <si>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</si>
  <si>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</si>
  <si>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</si>
  <si>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</si>
  <si>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</si>
  <si>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</si>
  <si>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</si>
  <si>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</si>
  <si>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</si>
  <si>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</si>
  <si>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</si>
  <si>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</si>
  <si>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</si>
  <si>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</si>
  <si>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</si>
  <si>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</si>
  <si>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</si>
  <si>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</si>
  <si>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</si>
  <si>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</si>
  <si>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</si>
  <si>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</si>
  <si>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</si>
  <si>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</si>
  <si>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</si>
  <si>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</si>
  <si>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</si>
  <si>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</si>
  <si>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</si>
  <si>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</si>
  <si>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</si>
  <si>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</si>
  <si>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</si>
  <si>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</si>
  <si>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</si>
  <si>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</si>
  <si>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</si>
  <si>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</si>
  <si>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</si>
  <si>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</si>
  <si>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</si>
  <si>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</si>
  <si>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</si>
  <si>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</si>
  <si>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</si>
  <si>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</si>
  <si>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</si>
  <si>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</si>
  <si>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</si>
  <si>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</si>
  <si>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</si>
  <si>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</si>
  <si>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</si>
  <si>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</si>
  <si>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</si>
  <si>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</si>
  <si>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</si>
  <si>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</si>
  <si>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</si>
  <si>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</si>
  <si>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</si>
  <si>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</si>
  <si>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</si>
  <si>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</si>
  <si>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</si>
  <si>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</si>
  <si>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</si>
  <si>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</si>
  <si>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</si>
  <si>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</si>
  <si>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</si>
  <si>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</si>
  <si>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</si>
  <si>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</si>
  <si>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</si>
  <si>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</si>
  <si>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</si>
  <si>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</si>
  <si>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</si>
  <si>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</si>
  <si>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</si>
  <si>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</si>
  <si>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</si>
  <si>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</si>
  <si>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</si>
  <si>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</si>
  <si>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</si>
  <si>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</si>
  <si>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</si>
  <si>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</si>
  <si>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</si>
  <si>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</si>
  <si>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</si>
  <si>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</si>
  <si>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</si>
  <si>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</si>
  <si>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</si>
  <si>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</si>
  <si>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</si>
  <si>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</si>
  <si>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</si>
  <si>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</si>
  <si>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</si>
  <si>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</si>
  <si>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</si>
  <si>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</si>
  <si>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</si>
  <si>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</si>
  <si>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</si>
  <si>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</si>
  <si>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</si>
  <si>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</si>
  <si>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</si>
  <si>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</si>
  <si>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</si>
  <si>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</si>
  <si>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</si>
  <si>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</si>
  <si>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</si>
  <si>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</si>
  <si>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</si>
  <si>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</si>
  <si>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</si>
  <si>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</si>
  <si>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</si>
  <si>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</si>
  <si>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</si>
  <si>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</si>
  <si>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</si>
  <si>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</si>
  <si>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</si>
  <si>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</si>
  <si>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</si>
  <si>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</si>
  <si>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</si>
  <si>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</si>
  <si>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</si>
  <si>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</si>
  <si>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</si>
  <si>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</si>
  <si>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</si>
  <si>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</si>
  <si>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</si>
  <si>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</si>
  <si>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</si>
  <si>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</si>
  <si>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</si>
  <si>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</si>
  <si>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</si>
  <si>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</si>
  <si>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</si>
  <si>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</si>
  <si>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</si>
  <si>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</si>
  <si>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</si>
  <si>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</si>
  <si>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</si>
  <si>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</si>
  <si>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</si>
  <si>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</si>
  <si>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</si>
  <si>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</si>
  <si>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</si>
  <si>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</si>
  <si>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</si>
  <si>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</si>
  <si>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</si>
  <si>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</si>
  <si>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</si>
  <si>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</si>
  <si>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</si>
  <si>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</si>
  <si>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</si>
  <si>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</si>
  <si>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</si>
  <si>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</si>
  <si>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</si>
  <si>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</si>
  <si>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</si>
  <si>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</si>
  <si>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</si>
  <si>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</si>
  <si>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</si>
  <si>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</si>
  <si>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</si>
  <si>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</si>
  <si>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</si>
  <si>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</si>
  <si>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</si>
  <si>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</si>
  <si>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</si>
  <si>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</si>
  <si>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</si>
  <si>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</si>
  <si>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</si>
  <si>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</si>
  <si>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</si>
  <si>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</si>
  <si>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</si>
  <si>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</si>
  <si>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</si>
  <si>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</si>
  <si>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</si>
  <si>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</si>
  <si>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</si>
  <si>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</si>
  <si>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</si>
  <si>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</si>
  <si>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</si>
  <si>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</si>
  <si>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</si>
  <si>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</si>
  <si>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</si>
  <si>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</si>
  <si>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</si>
  <si>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</si>
  <si>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</si>
  <si>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</si>
  <si>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</si>
  <si>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</si>
  <si>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</si>
  <si>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</si>
  <si>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</si>
  <si>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</si>
  <si>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</si>
  <si>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</si>
  <si>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</si>
  <si>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</si>
  <si>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</si>
  <si>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</si>
  <si>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</si>
  <si>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</si>
  <si>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</si>
  <si>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</si>
  <si>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</si>
  <si>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</si>
  <si>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</si>
  <si>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</si>
  <si>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</si>
  <si>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</si>
  <si>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</si>
  <si>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</si>
  <si>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</si>
  <si>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</si>
  <si>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</si>
  <si>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</si>
  <si>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</si>
  <si>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</si>
  <si>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</si>
  <si>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</si>
  <si>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</si>
  <si>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</si>
  <si>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</si>
  <si>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</si>
  <si>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</si>
  <si>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</si>
  <si>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</si>
  <si>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</si>
  <si>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</si>
  <si>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</si>
  <si>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</si>
  <si>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</si>
  <si>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</si>
  <si>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</si>
  <si>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</si>
  <si>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</si>
  <si>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</si>
  <si>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</si>
  <si>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</si>
  <si>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</si>
  <si>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</si>
  <si>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</si>
  <si>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</si>
  <si>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</si>
  <si>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</si>
  <si>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</si>
  <si>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</si>
  <si>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</si>
  <si>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</si>
  <si>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</si>
  <si>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</si>
  <si>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</si>
  <si>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</si>
  <si>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</si>
  <si>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</si>
  <si>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</si>
  <si>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</si>
  <si>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</si>
  <si>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</si>
  <si>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</si>
  <si>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</si>
  <si>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</si>
  <si>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</si>
  <si>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</si>
  <si>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</si>
  <si>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</si>
  <si>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</si>
  <si>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</si>
  <si>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</si>
  <si>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</si>
  <si>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</si>
  <si>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</si>
  <si>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</si>
  <si>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</si>
  <si>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</si>
  <si>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</si>
  <si>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</si>
  <si>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</si>
  <si>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</si>
  <si>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</si>
  <si>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</si>
  <si>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</si>
  <si>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</si>
  <si>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</si>
  <si>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</si>
  <si>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</si>
  <si>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</si>
  <si>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</si>
  <si>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</si>
  <si>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</si>
  <si>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</si>
  <si>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</si>
  <si>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</si>
  <si>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</si>
  <si>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</si>
  <si>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</si>
  <si>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</si>
  <si>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</si>
  <si>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</si>
  <si>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</si>
  <si>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</si>
  <si>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</si>
  <si>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</si>
  <si>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</si>
  <si>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</si>
  <si>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</si>
  <si>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</si>
  <si>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</si>
  <si>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</si>
  <si>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</si>
  <si>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</si>
  <si>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</si>
  <si>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</si>
  <si>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</si>
  <si>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</si>
  <si>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</si>
  <si>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</si>
  <si>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</si>
  <si>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</si>
  <si>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</si>
  <si>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</si>
  <si>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</si>
  <si>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</si>
  <si>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</si>
  <si>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</si>
  <si>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</si>
  <si>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</si>
  <si>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</si>
  <si>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</si>
  <si>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</si>
  <si>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</si>
  <si>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</si>
  <si>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</si>
  <si>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</si>
  <si>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</si>
  <si>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</si>
  <si>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</si>
  <si>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</si>
  <si>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</si>
  <si>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</si>
  <si>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</si>
  <si>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</si>
  <si>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</si>
  <si>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</si>
  <si>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</si>
  <si>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</si>
  <si>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</si>
  <si>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</si>
  <si>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</si>
  <si>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</si>
  <si>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</si>
  <si>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</si>
  <si>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</si>
  <si>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</si>
  <si>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</si>
  <si>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</si>
  <si>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</si>
  <si>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</si>
  <si>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</si>
  <si>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</si>
  <si>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</si>
  <si>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</si>
  <si>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</si>
  <si>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</si>
  <si>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</si>
  <si>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</si>
  <si>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</si>
  <si>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</si>
  <si>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</si>
  <si>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</si>
  <si>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</si>
  <si>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</si>
  <si>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</si>
  <si>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</si>
  <si>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</si>
  <si>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</si>
  <si>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</si>
  <si>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</si>
  <si>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</si>
  <si>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</si>
  <si>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</si>
  <si>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</si>
  <si>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</si>
  <si>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</si>
  <si>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</si>
  <si>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</si>
  <si>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</si>
  <si>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</si>
  <si>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</si>
  <si>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</si>
  <si>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</si>
  <si>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</si>
  <si>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</si>
  <si>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</si>
  <si>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</si>
  <si>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</si>
  <si>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</si>
  <si>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</si>
  <si>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</si>
  <si>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</si>
  <si>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</si>
  <si>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</si>
  <si>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</si>
  <si>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</si>
  <si>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</si>
  <si>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</si>
  <si>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</si>
  <si>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</si>
  <si>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</si>
  <si>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</si>
  <si>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</si>
  <si>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</si>
  <si>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</si>
  <si>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</si>
  <si>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</si>
  <si>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</si>
  <si>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</si>
  <si>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</si>
  <si>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</si>
  <si>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</si>
  <si>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</si>
  <si>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</si>
  <si>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</si>
  <si>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</si>
  <si>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</si>
  <si>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</si>
  <si>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</si>
  <si>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</si>
  <si>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</si>
  <si>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</si>
  <si>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</si>
  <si>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</si>
  <si>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</si>
  <si>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</si>
  <si>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</si>
  <si>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</si>
  <si>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</si>
  <si>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</si>
  <si>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</si>
  <si>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</si>
  <si>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</si>
  <si>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</si>
  <si>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</si>
  <si>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</si>
  <si>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</si>
  <si>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</si>
  <si>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</si>
  <si>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</si>
  <si>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</si>
  <si>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</si>
  <si>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</si>
  <si>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</si>
  <si>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</si>
  <si>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</si>
  <si>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</si>
  <si>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</si>
  <si>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</si>
  <si>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</si>
  <si>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</si>
  <si>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</si>
  <si>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</si>
  <si>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</si>
  <si>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</si>
  <si>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</si>
  <si>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</si>
  <si>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</si>
  <si>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</si>
  <si>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</si>
  <si>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</si>
  <si>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</si>
  <si>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</si>
  <si>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</si>
  <si>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</si>
  <si>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</si>
  <si>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</si>
  <si>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</si>
  <si>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</si>
  <si>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</si>
  <si>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</si>
  <si>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</si>
  <si>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</si>
  <si>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</si>
  <si>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</si>
  <si>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</si>
  <si>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</si>
  <si>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</si>
  <si>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</si>
  <si>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</si>
  <si>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</si>
  <si>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</si>
  <si>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</si>
  <si>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</si>
  <si>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</si>
  <si>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</si>
  <si>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</si>
  <si>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</si>
  <si>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</si>
  <si>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</si>
  <si>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</si>
  <si>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</si>
  <si>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</si>
  <si>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</si>
  <si>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</si>
  <si>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</si>
  <si>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</si>
  <si>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</si>
  <si>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</si>
  <si>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</si>
  <si>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</si>
  <si>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</si>
  <si>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</si>
  <si>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</si>
  <si>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</si>
  <si>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</si>
  <si>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</si>
  <si>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</si>
  <si>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</si>
  <si>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</si>
  <si>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</si>
  <si>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</si>
  <si>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</si>
  <si>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</si>
  <si>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</si>
  <si>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</si>
  <si>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</si>
  <si>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</si>
  <si>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</si>
  <si>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</si>
  <si>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</si>
  <si>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</si>
  <si>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</si>
  <si>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</si>
  <si>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</si>
  <si>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</si>
  <si>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</si>
  <si>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</si>
  <si>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</si>
  <si>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</si>
  <si>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</si>
  <si>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</si>
  <si>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</si>
  <si>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</si>
  <si>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</si>
  <si>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</si>
  <si>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</si>
  <si>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</si>
  <si>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</si>
  <si>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</si>
  <si>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</si>
  <si>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</si>
  <si>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</si>
  <si>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</si>
  <si>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</si>
  <si>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</si>
  <si>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</si>
  <si>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</si>
  <si>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</si>
  <si>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</si>
  <si>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</si>
  <si>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</si>
  <si>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</si>
  <si>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</si>
  <si>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</si>
  <si>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</si>
  <si>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</si>
  <si>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</si>
  <si>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</si>
  <si>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</si>
  <si>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</si>
  <si>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</si>
  <si>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</si>
  <si>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</si>
  <si>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</si>
  <si>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</si>
  <si>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</si>
  <si>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</si>
  <si>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</si>
  <si>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</si>
  <si>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</si>
  <si>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</si>
  <si>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</si>
  <si>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</si>
  <si>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</si>
  <si>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</si>
  <si>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</si>
  <si>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</si>
  <si>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</si>
  <si>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</si>
  <si>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</si>
  <si>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</si>
  <si>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</si>
  <si>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</si>
  <si>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</si>
  <si>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</si>
  <si>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</si>
  <si>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</si>
  <si>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</si>
  <si>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</si>
  <si>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</si>
  <si>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</si>
  <si>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</si>
  <si>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</si>
  <si>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</si>
  <si>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</si>
  <si>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</si>
  <si>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</si>
  <si>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</si>
  <si>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</si>
  <si>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</si>
  <si>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</si>
  <si>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</si>
  <si>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</si>
  <si>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</si>
  <si>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</si>
  <si>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</si>
  <si>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</si>
  <si>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</si>
  <si>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</si>
  <si>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</si>
  <si>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</si>
  <si>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</si>
  <si>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</si>
  <si>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</si>
  <si>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</si>
  <si>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</si>
  <si>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</si>
  <si>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</si>
  <si>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</si>
  <si>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</si>
  <si>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</si>
  <si>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</si>
  <si>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</si>
  <si>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</si>
  <si>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</si>
  <si>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</si>
  <si>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</si>
  <si>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</si>
  <si>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</si>
  <si>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</si>
  <si>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</si>
  <si>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</si>
  <si>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</si>
  <si>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</si>
  <si>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</si>
  <si>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</si>
  <si>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</si>
  <si>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</si>
  <si>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</si>
  <si>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</si>
  <si>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</si>
  <si>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</si>
  <si>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</si>
  <si>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</si>
  <si>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</si>
  <si>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</si>
  <si>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</si>
  <si>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</si>
  <si>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</si>
  <si>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</si>
  <si>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</si>
  <si>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</si>
  <si>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</si>
  <si>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</si>
  <si>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</si>
  <si>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</si>
  <si>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</si>
  <si>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</si>
  <si>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</si>
  <si>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</si>
  <si>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</si>
  <si>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</si>
  <si>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</si>
  <si>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</si>
  <si>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</si>
  <si>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</si>
  <si>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</si>
  <si>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</si>
  <si>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</si>
  <si>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</si>
  <si>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</si>
  <si>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</si>
  <si>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</si>
  <si>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</si>
  <si>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</si>
  <si>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</si>
  <si>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</si>
  <si>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</si>
  <si>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</si>
  <si>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</si>
  <si>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</si>
  <si>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</si>
  <si>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</si>
  <si>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</si>
  <si>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</si>
  <si>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</si>
  <si>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</si>
  <si>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</si>
  <si>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</si>
  <si>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</si>
  <si>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</si>
  <si>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</si>
  <si>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</si>
  <si>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</si>
  <si>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</si>
  <si>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</si>
  <si>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</si>
  <si>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</si>
  <si>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</si>
  <si>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</si>
  <si>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</si>
  <si>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</si>
  <si>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</si>
  <si>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</si>
  <si>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</si>
  <si>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</si>
  <si>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</si>
  <si>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</si>
  <si>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</si>
  <si>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</si>
  <si>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</si>
  <si>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</si>
  <si>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</si>
  <si>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</si>
  <si>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</si>
  <si>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</si>
  <si>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</si>
  <si>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</si>
  <si>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</si>
  <si>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</si>
  <si>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</si>
  <si>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</si>
  <si>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</si>
  <si>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</si>
  <si>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</si>
  <si>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</si>
  <si>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</si>
  <si>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</si>
  <si>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</si>
  <si>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</si>
  <si>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</si>
  <si>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</si>
  <si>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</si>
  <si>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</si>
  <si>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</si>
  <si>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</si>
  <si>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</si>
  <si>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</si>
  <si>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</si>
  <si>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</si>
  <si>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</si>
  <si>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</si>
  <si>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</si>
  <si>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</si>
  <si>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</si>
  <si>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</si>
  <si>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</si>
  <si>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</si>
  <si>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</si>
  <si>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</si>
  <si>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</si>
  <si>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</si>
  <si>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</si>
  <si>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</si>
  <si>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</si>
  <si>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</si>
  <si>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</si>
  <si>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</si>
  <si>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</si>
  <si>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</si>
  <si>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</si>
  <si>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</si>
  <si>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</si>
  <si>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</si>
  <si>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</si>
  <si>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</si>
  <si>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</si>
  <si>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</si>
  <si>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</si>
  <si>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</si>
  <si>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</si>
  <si>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</si>
  <si>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</si>
  <si>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</si>
  <si>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</si>
  <si>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</si>
  <si>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</si>
  <si>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</si>
  <si>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</si>
  <si>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</si>
  <si>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</si>
  <si>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</si>
  <si>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</si>
  <si>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</si>
  <si>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</si>
  <si>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</si>
  <si>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</si>
  <si>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</si>
  <si>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</si>
  <si>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</si>
  <si>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</si>
  <si>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</si>
  <si>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</si>
  <si>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</si>
  <si>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</si>
  <si>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</si>
  <si>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</si>
  <si>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</si>
  <si>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</si>
  <si>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</si>
  <si>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</si>
  <si>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</si>
  <si>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</si>
  <si>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</si>
  <si>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</si>
  <si>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</si>
  <si>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</si>
  <si>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</si>
  <si>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</si>
  <si>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</si>
  <si>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</si>
  <si>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</si>
  <si>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</si>
  <si>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</si>
  <si>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</si>
  <si>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</si>
  <si>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</si>
  <si>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</si>
  <si>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</si>
  <si>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</si>
  <si>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</si>
  <si>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</si>
  <si>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</si>
  <si>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</si>
  <si>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</si>
  <si>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</si>
  <si>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</si>
  <si>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</si>
  <si>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</si>
  <si>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</si>
  <si>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</si>
  <si>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</si>
  <si>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</si>
  <si>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</si>
  <si>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</si>
  <si>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</si>
  <si>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</si>
  <si>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</si>
  <si>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</si>
  <si>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</si>
  <si>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</si>
  <si>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</si>
  <si>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</si>
  <si>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</si>
  <si>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</si>
  <si>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</si>
  <si>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</si>
  <si>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</si>
  <si>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</si>
  <si>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</si>
  <si>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</si>
  <si>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</si>
  <si>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</si>
  <si>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</si>
  <si>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</si>
  <si>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</si>
  <si>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</si>
  <si>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</si>
  <si>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</si>
  <si>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</si>
  <si>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</si>
  <si>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</si>
  <si>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</si>
  <si>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</si>
  <si>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</si>
  <si>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</si>
  <si>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</si>
  <si>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</si>
  <si>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</si>
  <si>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</si>
  <si>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</si>
  <si>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</si>
  <si>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</si>
  <si>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</si>
  <si>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</si>
  <si>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</si>
  <si>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</si>
  <si>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</si>
  <si>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</si>
  <si>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</si>
  <si>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</si>
  <si>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</si>
  <si>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</si>
  <si>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</si>
  <si>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</si>
  <si>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</si>
  <si>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</si>
  <si>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</si>
  <si>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</si>
  <si>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</si>
  <si>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</si>
  <si>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</si>
  <si>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</si>
  <si>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</si>
  <si>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</si>
  <si>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</si>
  <si>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</si>
  <si>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</si>
  <si>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</si>
  <si>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</si>
  <si>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</si>
  <si>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</si>
  <si>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</si>
  <si>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</si>
  <si>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</si>
  <si>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</si>
  <si>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</si>
  <si>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</si>
  <si>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</si>
  <si>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</si>
  <si>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</si>
  <si>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</si>
  <si>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</si>
  <si>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</si>
  <si>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</si>
  <si>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</si>
  <si>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</si>
  <si>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</si>
  <si>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</si>
  <si>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</si>
  <si>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</si>
  <si>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</si>
  <si>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</si>
  <si>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</si>
  <si>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</si>
  <si>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</si>
  <si>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</si>
  <si>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</si>
  <si>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</si>
  <si>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</si>
  <si>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</si>
  <si>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</si>
  <si>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</si>
  <si>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</si>
  <si>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</si>
  <si>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</si>
  <si>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</si>
  <si>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</si>
  <si>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</si>
  <si>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</si>
  <si>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</si>
  <si>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</si>
  <si>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</si>
  <si>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</si>
  <si>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</si>
  <si>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</si>
  <si>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</si>
  <si>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</si>
  <si>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</si>
  <si>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</si>
  <si>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</si>
  <si>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</si>
  <si>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</si>
  <si>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</si>
  <si>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</si>
  <si>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</si>
  <si>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</si>
  <si>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</si>
  <si>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</si>
  <si>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</si>
  <si>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</si>
  <si>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</si>
  <si>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</si>
  <si>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</si>
  <si>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</si>
  <si>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</si>
  <si>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</si>
  <si>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</si>
  <si>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</si>
  <si>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</si>
  <si>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</si>
  <si>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</si>
  <si>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</si>
  <si>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</si>
  <si>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</si>
  <si>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</si>
  <si>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</si>
  <si>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</si>
  <si>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</si>
  <si>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</si>
  <si>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</si>
  <si>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</si>
  <si>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</si>
  <si>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</si>
  <si>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</si>
  <si>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</si>
  <si>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</si>
  <si>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</si>
  <si>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</si>
  <si>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</si>
  <si>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</si>
  <si>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</si>
  <si>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</si>
  <si>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</si>
  <si>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</si>
  <si>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</si>
  <si>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</si>
  <si>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</si>
  <si>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</si>
  <si>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</si>
  <si>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</si>
  <si>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</si>
  <si>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</si>
  <si>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</si>
  <si>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</si>
  <si>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</si>
  <si>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</si>
  <si>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</si>
  <si>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</si>
  <si>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</si>
  <si>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</si>
  <si>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</si>
  <si>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</si>
  <si>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</si>
  <si>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</si>
  <si>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</si>
  <si>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</si>
  <si>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</si>
  <si>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</si>
  <si>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</si>
  <si>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</si>
  <si>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</si>
  <si>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</si>
  <si>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</si>
  <si>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</si>
  <si>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</si>
  <si>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</si>
  <si>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</si>
  <si>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</si>
  <si>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</si>
  <si>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</si>
  <si>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</si>
  <si>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</si>
  <si>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</si>
  <si>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</si>
  <si>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</si>
  <si>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</si>
  <si>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</si>
  <si>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</si>
  <si>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</si>
  <si>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</si>
  <si>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</si>
  <si>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</si>
  <si>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</si>
  <si>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</si>
  <si>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</si>
  <si>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</si>
  <si>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</si>
  <si>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</si>
  <si>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</si>
  <si>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</si>
  <si>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</si>
  <si>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</si>
  <si>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</si>
  <si>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</si>
  <si>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</si>
  <si>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</si>
  <si>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</si>
  <si>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</si>
  <si>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</si>
  <si>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</si>
  <si>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</si>
  <si>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</si>
  <si>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</si>
  <si>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</si>
  <si>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</si>
  <si>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</si>
  <si>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</si>
  <si>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</si>
  <si>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</si>
  <si>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</si>
  <si>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</si>
  <si>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</si>
  <si>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</si>
  <si>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</si>
  <si>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</si>
  <si>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</si>
  <si>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</si>
  <si>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</si>
  <si>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</si>
  <si>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</si>
  <si>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</si>
  <si>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</si>
  <si>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</si>
  <si>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</si>
  <si>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</si>
  <si>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</si>
  <si>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</si>
  <si>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</si>
  <si>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</si>
  <si>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</si>
  <si>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</si>
  <si>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</si>
  <si>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</si>
  <si>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</si>
  <si>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</si>
  <si>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</si>
  <si>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</si>
  <si>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</si>
  <si>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</si>
  <si>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</si>
  <si>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</si>
  <si>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</si>
  <si>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</si>
  <si>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</si>
  <si>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</si>
  <si>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</si>
  <si>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</si>
  <si>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</si>
  <si>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</si>
  <si>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</si>
  <si>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</si>
  <si>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</si>
  <si>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</si>
  <si>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</si>
  <si>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</si>
  <si>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</si>
  <si>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</si>
  <si>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</si>
  <si>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</si>
  <si>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</si>
  <si>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</si>
  <si>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</si>
  <si>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</si>
  <si>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</si>
  <si>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</si>
  <si>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</si>
  <si>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</si>
  <si>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</si>
  <si>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</si>
  <si>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</si>
  <si>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</si>
  <si>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</si>
  <si>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</si>
  <si>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</si>
  <si>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</si>
  <si>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</si>
  <si>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</si>
  <si>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</si>
  <si>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</si>
  <si>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</si>
  <si>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</si>
  <si>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</si>
  <si>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</si>
  <si>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</si>
  <si>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</si>
  <si>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</si>
  <si>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</si>
  <si>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</si>
  <si>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</si>
  <si>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</si>
  <si>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</si>
  <si>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</si>
  <si>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</si>
  <si>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</si>
  <si>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</si>
  <si>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</si>
  <si>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</si>
  <si>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</si>
  <si>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</si>
  <si>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</si>
  <si>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</si>
  <si>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</si>
  <si>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</si>
  <si>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</si>
  <si>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</si>
  <si>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</si>
  <si>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</si>
  <si>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</si>
  <si>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</si>
  <si>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</si>
  <si>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</si>
  <si>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</si>
  <si>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</si>
  <si>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</si>
  <si>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</si>
  <si>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</si>
  <si>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</si>
  <si>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</si>
  <si>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</si>
  <si>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</si>
  <si>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</si>
  <si>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</si>
  <si>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</si>
  <si>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</si>
  <si>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</si>
  <si>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</si>
  <si>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</si>
  <si>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</si>
  <si>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</si>
  <si>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</si>
  <si>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</si>
  <si>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</si>
  <si>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</si>
  <si>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</si>
  <si>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</si>
  <si>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</si>
  <si>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</si>
  <si>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</si>
  <si>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</si>
  <si>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</si>
  <si>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</si>
  <si>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</si>
  <si>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</si>
  <si>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</si>
  <si>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</si>
  <si>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</si>
  <si>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</si>
  <si>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</si>
  <si>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</si>
  <si>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</si>
  <si>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</si>
  <si>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</si>
  <si>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</si>
  <si>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</si>
  <si>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</si>
  <si>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</si>
  <si>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</si>
  <si>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</si>
  <si>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</si>
  <si>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</si>
  <si>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</si>
  <si>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</si>
  <si>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</si>
  <si>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</si>
  <si>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</si>
  <si>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</si>
  <si>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</si>
  <si>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</si>
  <si>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</si>
  <si>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</si>
  <si>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</si>
  <si>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</si>
  <si>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</si>
  <si>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</si>
  <si>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</si>
  <si>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</si>
  <si>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</si>
  <si>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</si>
  <si>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</si>
  <si>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</si>
  <si>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</si>
  <si>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</si>
  <si>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</si>
  <si>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</si>
  <si>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</si>
  <si>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</si>
  <si>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</si>
  <si>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</si>
  <si>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</si>
  <si>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</si>
  <si>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</si>
  <si>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</si>
  <si>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</si>
  <si>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</si>
  <si>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</si>
  <si>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</si>
  <si>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</si>
  <si>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</si>
  <si>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</si>
  <si>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</si>
  <si>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</si>
  <si>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</si>
  <si>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</si>
  <si>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</si>
  <si>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</si>
  <si>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</si>
  <si>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</si>
  <si>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</si>
  <si>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</si>
  <si>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</si>
  <si>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</si>
  <si>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</si>
  <si>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</si>
  <si>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</si>
  <si>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</si>
  <si>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</si>
  <si>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</si>
  <si>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</si>
  <si>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</si>
  <si>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</si>
  <si>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</si>
  <si>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</si>
  <si>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</si>
  <si>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</si>
  <si>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</si>
  <si>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</si>
  <si>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</si>
  <si>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</si>
  <si>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</si>
  <si>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</si>
  <si>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</si>
  <si>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</si>
  <si>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</si>
  <si>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</si>
  <si>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</si>
  <si>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</si>
  <si>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</si>
  <si>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</si>
  <si>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</si>
  <si>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</si>
  <si>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</si>
  <si>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</si>
  <si>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</si>
  <si>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</si>
  <si>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</si>
  <si>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</si>
  <si>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</si>
  <si>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</si>
  <si>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</si>
  <si>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</si>
  <si>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</si>
  <si>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</si>
  <si>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</si>
  <si>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</si>
  <si>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</si>
  <si>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</si>
  <si>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</si>
  <si>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</si>
  <si>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</si>
  <si>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</si>
  <si>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</si>
  <si>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</si>
  <si>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</si>
  <si>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</si>
  <si>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</si>
  <si>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</si>
  <si>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</si>
  <si>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</si>
  <si>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</si>
  <si>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</si>
  <si>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</si>
  <si>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</si>
  <si>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</si>
  <si>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</si>
  <si>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</si>
  <si>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</si>
  <si>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</si>
  <si>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</si>
  <si>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</si>
  <si>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</si>
  <si>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</si>
  <si>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</si>
  <si>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</si>
  <si>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</si>
  <si>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</si>
  <si>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</si>
  <si>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</si>
  <si>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</si>
  <si>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</si>
  <si>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</si>
  <si>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</si>
  <si>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</si>
  <si>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</si>
  <si>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</si>
  <si>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</si>
  <si>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</si>
  <si>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</si>
  <si>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</si>
  <si>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</si>
  <si>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</si>
  <si>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</si>
  <si>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</si>
  <si>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</si>
  <si>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</si>
  <si>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</si>
  <si>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</si>
  <si>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</si>
  <si>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</si>
  <si>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</si>
  <si>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</si>
  <si>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</si>
  <si>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</si>
  <si>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</si>
  <si>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</si>
  <si>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</si>
  <si>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</si>
  <si>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</si>
  <si>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</si>
  <si>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</si>
  <si>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</si>
  <si>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</si>
  <si>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</si>
  <si>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</si>
  <si>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</si>
  <si>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</si>
  <si>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</si>
  <si>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</si>
  <si>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</si>
  <si>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</si>
  <si>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</si>
  <si>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</si>
  <si>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</si>
  <si>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</si>
  <si>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</si>
  <si>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</si>
  <si>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</si>
  <si>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</si>
  <si>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</si>
  <si>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</si>
  <si>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</si>
  <si>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</si>
  <si>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</si>
  <si>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</si>
  <si>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</si>
  <si>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</si>
  <si>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</si>
  <si>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</si>
  <si>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</si>
  <si>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</si>
  <si>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</si>
  <si>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</si>
  <si>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</si>
  <si>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</si>
  <si>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</si>
  <si>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</si>
  <si>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</si>
  <si>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</si>
  <si>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</si>
  <si>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</si>
  <si>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</si>
  <si>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</si>
  <si>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</si>
  <si>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</si>
  <si>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</si>
  <si>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</si>
  <si>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</si>
  <si>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</si>
  <si>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</si>
  <si>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</si>
  <si>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</si>
  <si>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</si>
  <si>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</si>
  <si>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</si>
  <si>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</si>
  <si>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</si>
  <si>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</si>
  <si>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</si>
  <si>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</si>
  <si>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</si>
  <si>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</si>
  <si>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</si>
  <si>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</si>
  <si>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</si>
  <si>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</si>
  <si>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</si>
  <si>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</si>
  <si>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</si>
  <si>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</si>
  <si>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</si>
  <si>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</si>
  <si>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</si>
  <si>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</si>
  <si>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</si>
  <si>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</si>
  <si>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</si>
  <si>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</si>
  <si>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</si>
  <si>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</si>
  <si>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</si>
  <si>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</si>
  <si>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</si>
  <si>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</si>
  <si>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</si>
  <si>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</si>
  <si>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</si>
  <si>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</si>
  <si>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</si>
  <si>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</si>
  <si>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</si>
  <si>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</si>
  <si>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</si>
  <si>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</si>
  <si>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</si>
  <si>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</si>
  <si>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</si>
  <si>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</si>
  <si>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</si>
  <si>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</si>
  <si>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</si>
  <si>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</si>
  <si>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</si>
  <si>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</si>
  <si>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</si>
  <si>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</si>
  <si>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</si>
  <si>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</si>
  <si>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</si>
  <si>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</si>
  <si>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</si>
  <si>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</si>
  <si>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</si>
  <si>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</si>
  <si>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</si>
  <si>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</si>
  <si>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</si>
  <si>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</si>
  <si>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</si>
  <si>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</si>
  <si>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</si>
  <si>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</si>
  <si>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</si>
  <si>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</si>
  <si>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</si>
  <si>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</si>
  <si>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</si>
  <si>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</si>
  <si>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</si>
  <si>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</si>
  <si>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</si>
  <si>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</si>
  <si>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</si>
  <si>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</si>
  <si>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</si>
  <si>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</si>
  <si>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</si>
  <si>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</si>
  <si>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</si>
  <si>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</si>
  <si>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</si>
  <si>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</si>
  <si>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</si>
  <si>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</si>
  <si>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</si>
  <si>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</si>
  <si>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</si>
  <si>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</si>
  <si>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</si>
  <si>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</si>
  <si>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</si>
  <si>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</si>
  <si>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</si>
  <si>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</si>
  <si>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</si>
  <si>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</si>
  <si>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</si>
  <si>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</si>
  <si>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</si>
  <si>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</si>
  <si>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</si>
  <si>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</si>
  <si>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</si>
  <si>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</si>
  <si>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</si>
  <si>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</si>
  <si>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</si>
  <si>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</si>
  <si>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</si>
  <si>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</si>
  <si>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</si>
  <si>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</si>
  <si>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</si>
  <si>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</si>
  <si>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</si>
  <si>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</si>
  <si>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</si>
  <si>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</si>
  <si>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</si>
  <si>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</si>
  <si>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</si>
  <si>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</si>
  <si>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</si>
  <si>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</si>
  <si>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</si>
  <si>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</si>
  <si>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</si>
  <si>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</si>
  <si>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</si>
  <si>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</si>
  <si>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</si>
  <si>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</si>
  <si>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</si>
  <si>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</si>
  <si>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</si>
  <si>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</si>
  <si>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</si>
  <si>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</si>
  <si>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</si>
  <si>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</si>
  <si>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</si>
  <si>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</si>
  <si>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</si>
  <si>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</si>
  <si>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</si>
  <si>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</si>
  <si>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</si>
  <si>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</si>
  <si>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</si>
  <si>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</si>
  <si>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</si>
  <si>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</si>
  <si>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</si>
  <si>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</si>
  <si>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</si>
  <si>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</si>
  <si>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</si>
  <si>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</si>
  <si>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</si>
  <si>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</si>
  <si>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</si>
  <si>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</si>
  <si>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</si>
  <si>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</si>
  <si>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</si>
  <si>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</si>
  <si>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</si>
  <si>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</si>
  <si>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</si>
  <si>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</si>
  <si>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</si>
  <si>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</si>
  <si>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</si>
  <si>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</si>
  <si>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</si>
  <si>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</si>
  <si>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</si>
  <si>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</si>
  <si>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</si>
  <si>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</si>
  <si>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</si>
  <si>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</si>
  <si>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</si>
  <si>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</si>
  <si>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</si>
  <si>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</si>
  <si>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</si>
  <si>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</si>
  <si>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</si>
  <si>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</si>
  <si>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</si>
  <si>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</si>
  <si>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</si>
  <si>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</si>
  <si>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</si>
  <si>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</si>
  <si>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</si>
  <si>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</si>
  <si>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</si>
  <si>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</si>
  <si>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</si>
  <si>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</si>
  <si>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</si>
  <si>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</si>
  <si>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</si>
  <si>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</si>
  <si>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</si>
  <si>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</si>
  <si>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</si>
  <si>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</si>
  <si>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</si>
  <si>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</si>
  <si>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</si>
  <si>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</si>
  <si>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</si>
  <si>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</si>
  <si>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</si>
  <si>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</si>
  <si>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</si>
  <si>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</si>
  <si>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</si>
  <si>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</si>
  <si>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</si>
  <si>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</si>
  <si>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</si>
  <si>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</si>
  <si>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</si>
  <si>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</si>
  <si>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</si>
  <si>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</si>
  <si>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</si>
  <si>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</si>
  <si>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</si>
  <si>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</si>
  <si>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</si>
  <si>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</si>
  <si>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</si>
  <si>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</si>
  <si>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</si>
  <si>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</si>
  <si>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</si>
  <si>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</si>
  <si>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</si>
  <si>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</si>
  <si>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</si>
  <si>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</si>
  <si>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</si>
  <si>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</si>
  <si>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</si>
  <si>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</si>
  <si>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</si>
  <si>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</si>
  <si>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</si>
  <si>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</si>
  <si>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</si>
  <si>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</si>
  <si>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</si>
  <si>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</si>
  <si>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</si>
  <si>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</si>
  <si>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</si>
  <si>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</si>
  <si>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</si>
  <si>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</si>
  <si>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</si>
  <si>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</si>
  <si>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</si>
  <si>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</si>
  <si>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</si>
  <si>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</si>
  <si>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</si>
  <si>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</si>
  <si>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</si>
  <si>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</si>
  <si>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</si>
  <si>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</si>
  <si>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</si>
  <si>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</si>
  <si>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</si>
  <si>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</si>
  <si>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</si>
  <si>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</si>
  <si>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</si>
  <si>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</si>
  <si>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</si>
  <si>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</si>
  <si>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</si>
  <si>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</si>
  <si>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</si>
  <si>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</si>
  <si>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</si>
  <si>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</si>
  <si>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</si>
  <si>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</si>
  <si>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</si>
  <si>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</si>
  <si>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</si>
  <si>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</si>
  <si>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</si>
  <si>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</si>
  <si>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</si>
  <si>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</si>
  <si>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</si>
  <si>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</si>
  <si>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</si>
  <si>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</si>
  <si>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</si>
  <si>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</si>
  <si>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</si>
  <si>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</si>
  <si>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</si>
  <si>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</si>
  <si>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</si>
  <si>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</si>
  <si>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</si>
  <si>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</si>
  <si>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</si>
  <si>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</si>
  <si>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</si>
  <si>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</si>
  <si>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</si>
  <si>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</si>
  <si>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</si>
  <si>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</si>
  <si>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</si>
  <si>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</si>
  <si>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</si>
  <si>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</si>
  <si>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</si>
  <si>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</si>
  <si>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</si>
  <si>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</si>
  <si>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</si>
  <si>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</si>
  <si>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</si>
  <si>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</si>
  <si>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</si>
  <si>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</si>
  <si>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</si>
  <si>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</si>
  <si>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</si>
  <si>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</si>
  <si>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</si>
  <si>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</si>
  <si>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</si>
  <si>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</si>
  <si>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</si>
  <si>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</si>
  <si>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</si>
  <si>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</si>
  <si>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</si>
  <si>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</si>
  <si>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</si>
  <si>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</si>
  <si>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</si>
  <si>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</si>
  <si>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</si>
  <si>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</si>
  <si>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</si>
  <si>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</si>
  <si>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</si>
  <si>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</si>
  <si>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</si>
  <si>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</si>
  <si>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</si>
  <si>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</si>
  <si>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</si>
  <si>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</si>
  <si>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</si>
  <si>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</si>
  <si>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</si>
  <si>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</si>
  <si>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</si>
  <si>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</si>
  <si>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</si>
  <si>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</si>
  <si>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</si>
  <si>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</si>
  <si>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</si>
  <si>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</si>
  <si>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</si>
  <si>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</si>
  <si>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</si>
  <si>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</si>
  <si>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</si>
  <si>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</si>
  <si>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</si>
  <si>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</si>
  <si>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</si>
  <si>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</si>
  <si>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</si>
  <si>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</si>
  <si>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</si>
  <si>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</si>
  <si>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</si>
  <si>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</si>
  <si>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</si>
  <si>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</si>
  <si>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</si>
  <si>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</si>
  <si>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</si>
  <si>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</si>
  <si>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</si>
  <si>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</si>
  <si>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</si>
  <si>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</si>
  <si>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</si>
  <si>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</si>
  <si>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</si>
  <si>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</si>
  <si>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</si>
  <si>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</si>
  <si>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</si>
  <si>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</si>
  <si>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</si>
  <si>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</si>
  <si>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</si>
  <si>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</si>
  <si>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</si>
  <si>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</si>
  <si>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</si>
  <si>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</si>
  <si>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</si>
  <si>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</si>
  <si>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</si>
  <si>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</si>
  <si>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</si>
  <si>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</si>
  <si>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</si>
  <si>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</si>
  <si>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</si>
  <si>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</si>
  <si>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</si>
  <si>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</si>
  <si>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</si>
  <si>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</si>
  <si>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</si>
  <si>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</si>
  <si>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</si>
  <si>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</si>
  <si>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</si>
  <si>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</si>
  <si>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</si>
  <si>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</si>
  <si>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</si>
  <si>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</si>
  <si>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</si>
  <si>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</si>
  <si>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</si>
  <si>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</si>
  <si>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</si>
  <si>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</si>
  <si>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</si>
  <si>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</si>
  <si>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</si>
  <si>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</si>
  <si>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</si>
  <si>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</si>
  <si>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</si>
  <si>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</si>
  <si>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</si>
  <si>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</si>
  <si>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</si>
  <si>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</si>
  <si>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</si>
  <si>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</si>
  <si>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</si>
  <si>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</si>
  <si>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</si>
  <si>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</si>
  <si>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</si>
  <si>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</si>
  <si>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</si>
  <si>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</si>
  <si>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</si>
  <si>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</si>
  <si>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</si>
  <si>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</si>
  <si>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</si>
  <si>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</si>
  <si>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</si>
  <si>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</si>
  <si>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</si>
  <si>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</si>
  <si>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</si>
  <si>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</si>
  <si>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</si>
  <si>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</si>
  <si>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</si>
  <si>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</si>
  <si>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</si>
  <si>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</si>
  <si>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</si>
  <si>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</si>
  <si>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</si>
  <si>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</si>
  <si>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</si>
  <si>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</si>
  <si>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</si>
  <si>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</si>
  <si>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</si>
  <si>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</si>
  <si>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</si>
  <si>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</si>
  <si>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</si>
  <si>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</si>
  <si>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</si>
  <si>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</si>
  <si>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</si>
  <si>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</si>
  <si>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</si>
  <si>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</si>
  <si>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</si>
  <si>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</si>
  <si>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</si>
  <si>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</si>
  <si>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</si>
  <si>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</si>
  <si>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</si>
  <si>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</si>
  <si>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</si>
  <si>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</si>
  <si>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</si>
  <si>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</si>
  <si>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</si>
  <si>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</si>
  <si>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</si>
  <si>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</si>
  <si>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</si>
  <si>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</si>
  <si>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</si>
  <si>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</si>
  <si>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</si>
  <si>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</si>
  <si>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</si>
  <si>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</si>
  <si>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</si>
  <si>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</si>
  <si>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</si>
  <si>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</si>
  <si>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</si>
  <si>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</si>
  <si>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</si>
  <si>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</si>
  <si>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</si>
  <si>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</si>
  <si>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</si>
  <si>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</si>
  <si>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</si>
  <si>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</si>
  <si>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</si>
  <si>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</si>
  <si>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</si>
  <si>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</si>
  <si>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</si>
  <si>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</si>
  <si>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</si>
  <si>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</si>
  <si>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</si>
  <si>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</si>
  <si>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</si>
  <si>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</si>
  <si>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</si>
  <si>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</si>
  <si>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</si>
  <si>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</si>
  <si>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</si>
  <si>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</si>
  <si>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</si>
  <si>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</si>
  <si>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</si>
  <si>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</si>
  <si>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</si>
  <si>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</si>
  <si>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</si>
  <si>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</si>
  <si>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</si>
  <si>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</si>
  <si>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</si>
  <si>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</si>
  <si>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</si>
  <si>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</si>
  <si>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</si>
  <si>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</si>
  <si>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</si>
  <si>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</si>
  <si>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</si>
  <si>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</si>
  <si>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</si>
  <si>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</si>
  <si>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</si>
  <si>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</si>
  <si>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</si>
  <si>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</si>
  <si>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</si>
  <si>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</si>
  <si>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</si>
  <si>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</si>
  <si>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</si>
  <si>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</si>
  <si>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</si>
  <si>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</si>
  <si>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</si>
  <si>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</si>
  <si>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</si>
  <si>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</si>
  <si>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</si>
  <si>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</si>
  <si>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</si>
  <si>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</si>
  <si>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</si>
  <si>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</si>
  <si>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</si>
  <si>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</si>
  <si>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</si>
  <si>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</si>
  <si>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</si>
  <si>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</si>
  <si>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</si>
  <si>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</si>
  <si>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</si>
  <si>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</si>
  <si>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</si>
  <si>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</si>
  <si>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</si>
  <si>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</si>
  <si>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</si>
  <si>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</si>
  <si>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</si>
  <si>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</si>
  <si>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</si>
  <si>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</si>
  <si>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</si>
  <si>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</si>
  <si>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</si>
  <si>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</si>
  <si>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</si>
  <si>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</si>
  <si>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</si>
  <si>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</si>
  <si>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</si>
  <si>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</si>
  <si>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</si>
  <si>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</si>
  <si>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</si>
  <si>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</si>
  <si>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</si>
  <si>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</si>
  <si>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</si>
  <si>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</si>
  <si>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</si>
  <si>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</si>
  <si>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</si>
  <si>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</si>
  <si>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</si>
  <si>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</si>
  <si>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</si>
  <si>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</si>
  <si>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</si>
  <si>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</si>
  <si>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</si>
  <si>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</si>
  <si>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</si>
  <si>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</si>
  <si>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</si>
  <si>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</si>
  <si>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</si>
  <si>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</si>
  <si>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</si>
  <si>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</si>
  <si>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</si>
  <si>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</si>
  <si>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</si>
  <si>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</si>
  <si>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</si>
  <si>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</si>
  <si>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</si>
  <si>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</si>
  <si>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</si>
  <si>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</si>
  <si>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</si>
  <si>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</si>
  <si>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</si>
  <si>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</si>
  <si>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</si>
  <si>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</si>
  <si>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</si>
  <si>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</si>
  <si>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</si>
  <si>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</si>
  <si>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</si>
  <si>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</si>
  <si>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</si>
  <si>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</si>
  <si>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</si>
  <si>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</si>
  <si>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</si>
  <si>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</si>
  <si>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</si>
  <si>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</si>
  <si>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</si>
  <si>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</si>
  <si>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</si>
  <si>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</si>
  <si>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</si>
  <si>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</si>
  <si>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</si>
  <si>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</si>
  <si>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</si>
  <si>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</si>
  <si>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</si>
  <si>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</si>
  <si>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</si>
  <si>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</si>
  <si>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</si>
  <si>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</si>
  <si>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</si>
  <si>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</si>
  <si>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</si>
  <si>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</si>
  <si>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</si>
  <si>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</si>
  <si>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</si>
  <si>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</si>
  <si>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</si>
  <si>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</si>
  <si>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</si>
  <si>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</si>
  <si>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</si>
  <si>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</si>
  <si>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</si>
  <si>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</si>
  <si>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</si>
  <si>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</si>
  <si>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</si>
  <si>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</si>
  <si>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</si>
  <si>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</si>
  <si>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</si>
  <si>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</si>
  <si>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</si>
  <si>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</si>
  <si>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</si>
  <si>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</si>
  <si>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</si>
  <si>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</si>
  <si>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</si>
  <si>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</si>
  <si>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</si>
  <si>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</si>
  <si>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</si>
  <si>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</si>
  <si>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</si>
  <si>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</si>
  <si>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</si>
  <si>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</si>
  <si>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</si>
  <si>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</si>
  <si>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</si>
  <si>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</si>
  <si>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</si>
  <si>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</si>
  <si>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</si>
  <si>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</si>
  <si>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</si>
  <si>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</si>
  <si>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</si>
  <si>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</si>
  <si>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</si>
  <si>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</si>
  <si>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</si>
  <si>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</si>
  <si>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</si>
  <si>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</si>
  <si>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</si>
  <si>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</si>
  <si>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</si>
  <si>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</si>
  <si>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</si>
  <si>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</si>
  <si>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</si>
  <si>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</si>
  <si>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</si>
  <si>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</si>
  <si>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</si>
  <si>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</si>
  <si>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</si>
  <si>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</si>
  <si>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</si>
  <si>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</si>
  <si>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</si>
  <si>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</si>
  <si>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</si>
  <si>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</si>
  <si>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</si>
  <si>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</si>
  <si>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</si>
  <si>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</si>
  <si>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</si>
  <si>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</si>
  <si>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</si>
  <si>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</si>
  <si>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</si>
  <si>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</si>
  <si>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</si>
  <si>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</si>
  <si>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</si>
  <si>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</si>
  <si>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</si>
  <si>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</si>
  <si>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</si>
  <si>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</si>
  <si>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</si>
  <si>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</si>
  <si>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</si>
  <si>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</si>
  <si>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</si>
  <si>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</si>
  <si>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</si>
  <si>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</si>
  <si>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</si>
  <si>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</si>
  <si>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</si>
  <si>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</si>
  <si>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</si>
  <si>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</si>
  <si>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</si>
  <si>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</si>
  <si>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</si>
  <si>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</si>
  <si>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</si>
  <si>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</si>
  <si>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</si>
  <si>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</si>
  <si>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</si>
  <si>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</si>
  <si>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</si>
  <si>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</si>
  <si>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</si>
  <si>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</si>
  <si>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</si>
  <si>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</si>
  <si>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</si>
  <si>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</si>
  <si>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</si>
  <si>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</si>
  <si>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</si>
  <si>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</si>
  <si>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</si>
  <si>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</si>
  <si>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</si>
  <si>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</si>
  <si>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</si>
  <si>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</si>
  <si>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</si>
  <si>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</si>
  <si>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</si>
  <si>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</si>
  <si>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</si>
  <si>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</si>
  <si>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</si>
  <si>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</si>
  <si>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</si>
  <si>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</si>
  <si>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</si>
  <si>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</si>
  <si>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</si>
  <si>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</si>
  <si>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</si>
  <si>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</si>
  <si>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</si>
  <si>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</si>
  <si>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</si>
  <si>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</si>
  <si>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</si>
  <si>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</si>
  <si>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</si>
  <si>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</si>
  <si>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</si>
  <si>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</si>
  <si>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</si>
  <si>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</si>
  <si>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</si>
  <si>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</si>
  <si>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</si>
  <si>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</si>
  <si>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</si>
  <si>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</si>
  <si>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</si>
  <si>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</si>
  <si>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</si>
  <si>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</si>
  <si>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</si>
  <si>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</si>
  <si>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</si>
  <si>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</si>
  <si>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</si>
  <si>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</si>
  <si>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</si>
  <si>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</si>
  <si>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</si>
  <si>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</si>
  <si>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</si>
  <si>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</si>
  <si>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</si>
  <si>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</si>
  <si>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</si>
  <si>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</si>
  <si>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</si>
  <si>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</si>
  <si>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</si>
  <si>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</si>
  <si>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</si>
  <si>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</si>
  <si>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</si>
  <si>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</si>
  <si>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</si>
  <si>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</si>
  <si>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</si>
  <si>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</si>
  <si>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</si>
  <si>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</si>
  <si>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</si>
  <si>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</si>
  <si>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</si>
  <si>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</si>
  <si>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</si>
  <si>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</si>
  <si>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</si>
  <si>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</si>
  <si>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</si>
  <si>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</si>
  <si>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</si>
  <si>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</si>
  <si>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</si>
  <si>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</si>
  <si>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</si>
  <si>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</si>
  <si>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</si>
  <si>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</si>
  <si>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</si>
  <si>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</si>
  <si>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</si>
  <si>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</si>
  <si>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</si>
  <si>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</si>
  <si>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</si>
  <si>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</si>
  <si>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</si>
  <si>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</si>
  <si>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</si>
  <si>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</si>
  <si>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</si>
  <si>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</si>
  <si>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</si>
  <si>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</si>
  <si>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</si>
  <si>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</si>
  <si>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</si>
  <si>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</si>
  <si>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</si>
  <si>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</si>
  <si>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</si>
  <si>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</si>
  <si>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</si>
  <si>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</si>
  <si>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</si>
  <si>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</si>
  <si>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</si>
  <si>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</si>
  <si>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</si>
  <si>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</si>
  <si>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</si>
  <si>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</si>
  <si>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</si>
  <si>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</si>
  <si>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</si>
  <si>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</si>
  <si>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</si>
  <si>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</si>
  <si>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</si>
  <si>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</si>
  <si>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</si>
  <si>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</si>
  <si>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</si>
  <si>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</si>
  <si>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</si>
  <si>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</si>
  <si>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</si>
  <si>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</si>
  <si>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</si>
  <si>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</si>
  <si>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</si>
  <si>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</si>
  <si>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</si>
  <si>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</si>
  <si>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</si>
  <si>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</si>
  <si>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</si>
  <si>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</si>
  <si>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</si>
  <si>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</si>
  <si>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</si>
  <si>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</si>
  <si>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</si>
  <si>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</si>
  <si>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</si>
  <si>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</si>
  <si>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</si>
  <si>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</si>
  <si>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</si>
  <si>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</si>
  <si>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</si>
  <si>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</si>
  <si>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</si>
  <si>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</si>
  <si>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</si>
  <si>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</si>
  <si>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</si>
  <si>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</si>
  <si>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</si>
  <si>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</si>
  <si>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</si>
  <si>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</si>
  <si>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</si>
  <si>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</si>
  <si>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</si>
  <si>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</si>
  <si>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</si>
  <si>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</si>
  <si>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</si>
  <si>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</si>
  <si>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</si>
  <si>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</si>
  <si>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</si>
  <si>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</si>
  <si>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</si>
  <si>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</si>
  <si>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</si>
  <si>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</si>
  <si>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</si>
  <si>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</si>
  <si>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</si>
  <si>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</si>
  <si>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</si>
  <si>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</si>
  <si>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</si>
  <si>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</si>
  <si>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</si>
  <si>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</si>
  <si>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</si>
  <si>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</si>
  <si>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</si>
  <si>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</si>
  <si>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</si>
  <si>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</si>
  <si>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</si>
  <si>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</si>
  <si>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</si>
  <si>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</si>
  <si>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</si>
  <si>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</si>
  <si>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</si>
  <si>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</si>
  <si>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</si>
  <si>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</si>
  <si>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</si>
  <si>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</si>
  <si>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</si>
  <si>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</si>
  <si>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</si>
  <si>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</si>
  <si>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</si>
  <si>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</si>
  <si>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</si>
  <si>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</si>
  <si>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</si>
  <si>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</si>
  <si>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</si>
  <si>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</si>
  <si>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</si>
  <si>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</si>
  <si>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</si>
  <si>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</si>
  <si>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</si>
  <si>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</si>
  <si>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</si>
  <si>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</si>
  <si>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</si>
  <si>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</si>
  <si>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</si>
  <si>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</si>
  <si>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</si>
  <si>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</si>
  <si>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</si>
  <si>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</si>
  <si>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</si>
  <si>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</si>
  <si>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</si>
  <si>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</si>
  <si>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</si>
  <si>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</si>
  <si>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</si>
  <si>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</si>
  <si>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</si>
  <si>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</si>
  <si>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</si>
  <si>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</si>
  <si>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</si>
  <si>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</si>
  <si>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</si>
  <si>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</si>
  <si>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</si>
  <si>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</si>
  <si>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</si>
  <si>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</si>
  <si>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</si>
  <si>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</si>
  <si>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</si>
  <si>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</si>
  <si>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</si>
  <si>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</si>
  <si>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</si>
  <si>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</si>
  <si>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</si>
  <si>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</si>
  <si>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</si>
  <si>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</si>
  <si>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</si>
  <si>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</si>
  <si>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</si>
  <si>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</si>
  <si>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</si>
  <si>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</si>
  <si>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</si>
  <si>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</si>
  <si>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</si>
  <si>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</si>
  <si>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</si>
  <si>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</si>
  <si>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</si>
  <si>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</si>
  <si>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</si>
  <si>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</si>
  <si>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</si>
  <si>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</si>
  <si>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</si>
  <si>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</si>
  <si>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</si>
  <si>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</si>
  <si>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</si>
  <si>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</si>
  <si>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</si>
  <si>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</si>
  <si>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</si>
  <si>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</si>
  <si>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</si>
  <si>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</si>
  <si>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</si>
  <si>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</si>
  <si>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</si>
  <si>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</si>
  <si>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</si>
  <si>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</si>
  <si>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</si>
  <si>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</si>
  <si>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</si>
  <si>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</si>
  <si>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</si>
  <si>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</si>
  <si>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</si>
  <si>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</si>
  <si>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</si>
  <si>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</si>
  <si>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</si>
  <si>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</si>
  <si>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</si>
  <si>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</si>
  <si>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</si>
  <si>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</si>
  <si>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</si>
  <si>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</si>
  <si>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</si>
  <si>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</si>
  <si>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</si>
  <si>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</si>
  <si>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</si>
  <si>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</si>
  <si>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</si>
  <si>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</si>
  <si>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</si>
  <si>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</si>
  <si>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</si>
  <si>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</si>
  <si>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</si>
  <si>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</si>
  <si>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</si>
  <si>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</si>
  <si>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</si>
  <si>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</si>
  <si>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</si>
  <si>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</si>
  <si>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</si>
  <si>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</si>
  <si>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</si>
  <si>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</si>
  <si>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</si>
  <si>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</si>
  <si>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</si>
  <si>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</si>
  <si>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</si>
  <si>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</si>
  <si>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</si>
  <si>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</si>
  <si>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</si>
  <si>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</si>
  <si>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</si>
  <si>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</si>
  <si>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</si>
  <si>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</si>
  <si>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</si>
  <si>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</si>
  <si>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</si>
  <si>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</si>
  <si>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</si>
  <si>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</si>
  <si>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</si>
  <si>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</si>
  <si>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</si>
  <si>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</si>
  <si>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</si>
  <si>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</si>
  <si>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</si>
  <si>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</si>
  <si>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</si>
  <si>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</si>
  <si>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</si>
  <si>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</si>
  <si>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</si>
  <si>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</si>
  <si>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</si>
  <si>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</si>
  <si>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</si>
  <si>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</si>
  <si>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</si>
  <si>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</si>
  <si>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</si>
  <si>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</si>
  <si>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</si>
  <si>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</si>
  <si>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</si>
  <si>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</si>
  <si>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</si>
  <si>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</si>
  <si>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</si>
  <si>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</si>
  <si>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</si>
  <si>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</si>
  <si>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</si>
  <si>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</si>
  <si>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</si>
  <si>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</si>
  <si>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</si>
  <si>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</si>
  <si>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</si>
  <si>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</si>
  <si>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</si>
  <si>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</si>
  <si>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</si>
  <si>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</si>
  <si>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</si>
  <si>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</si>
  <si>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</si>
  <si>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</si>
  <si>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</si>
  <si>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</si>
  <si>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</si>
  <si>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</si>
  <si>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</si>
  <si>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</si>
  <si>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</si>
  <si>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</si>
  <si>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</si>
  <si>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</si>
  <si>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</si>
  <si>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</si>
  <si>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</si>
  <si>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</si>
  <si>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</si>
  <si>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</si>
  <si>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</si>
  <si>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</si>
  <si>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</si>
  <si>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</si>
  <si>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</si>
  <si>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</si>
  <si>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</si>
  <si>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</si>
  <si>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</si>
  <si>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</si>
  <si>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</si>
  <si>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</si>
  <si>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</si>
  <si>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</si>
  <si>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</si>
  <si>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</si>
  <si>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</si>
  <si>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</si>
  <si>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</si>
  <si>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</si>
  <si>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</si>
  <si>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</si>
  <si>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</si>
  <si>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</si>
  <si>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</si>
  <si>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</si>
  <si>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</si>
  <si>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</si>
  <si>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</si>
  <si>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</si>
  <si>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</si>
  <si>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</si>
  <si>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</si>
  <si>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</si>
  <si>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</si>
  <si>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</si>
  <si>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</si>
  <si>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</si>
  <si>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</si>
  <si>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</si>
  <si>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</si>
  <si>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</si>
  <si>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</si>
  <si>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</si>
  <si>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</si>
  <si>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</si>
  <si>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</si>
  <si>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</si>
  <si>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</si>
  <si>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</si>
  <si>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</si>
  <si>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</si>
  <si>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</si>
  <si>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</si>
  <si>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</si>
  <si>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</si>
  <si>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</si>
  <si>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</si>
  <si>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</si>
  <si>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</si>
  <si>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</si>
  <si>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</si>
  <si>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</si>
  <si>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</si>
  <si>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</si>
  <si>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</si>
  <si>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</si>
  <si>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</si>
  <si>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</si>
  <si>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</si>
  <si>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</si>
  <si>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</si>
  <si>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</si>
  <si>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</si>
  <si>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</si>
  <si>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</si>
  <si>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</si>
  <si>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</si>
  <si>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</si>
  <si>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</si>
  <si>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</si>
  <si>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</si>
  <si>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</si>
  <si>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</si>
  <si>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</si>
  <si>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</si>
  <si>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</si>
  <si>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</si>
  <si>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</si>
  <si>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</si>
  <si>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</si>
  <si>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</si>
  <si>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</si>
  <si>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</si>
  <si>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</si>
  <si>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</si>
  <si>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</si>
  <si>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</si>
  <si>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</si>
  <si>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</si>
  <si>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</si>
  <si>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</si>
  <si>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</si>
  <si>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</si>
  <si>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</si>
  <si>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</si>
  <si>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</si>
  <si>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</si>
  <si>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</si>
  <si>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</si>
  <si>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</si>
  <si>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</si>
  <si>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</si>
  <si>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</si>
  <si>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</si>
  <si>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</si>
  <si>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</si>
  <si>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</si>
  <si>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</si>
  <si>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</si>
  <si>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</si>
  <si>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</si>
  <si>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</si>
  <si>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</si>
  <si>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</si>
  <si>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</si>
  <si>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</si>
  <si>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</si>
  <si>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</si>
  <si>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</si>
  <si>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</si>
  <si>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</si>
  <si>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</si>
  <si>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</si>
  <si>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</si>
  <si>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</si>
  <si>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</si>
  <si>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</si>
  <si>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</si>
  <si>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</si>
  <si>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</si>
  <si>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</si>
  <si>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</si>
  <si>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</si>
  <si>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</si>
  <si>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</si>
  <si>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</si>
  <si>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</si>
  <si>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</si>
  <si>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</si>
  <si>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</si>
  <si>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</si>
  <si>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</si>
  <si>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</si>
  <si>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</si>
  <si>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</si>
  <si>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</si>
  <si>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</si>
  <si>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</si>
  <si>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</si>
  <si>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</si>
  <si>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</si>
  <si>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</si>
  <si>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</si>
  <si>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</si>
  <si>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</si>
  <si>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</si>
  <si>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</si>
  <si>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</si>
  <si>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</si>
  <si>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</si>
  <si>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</si>
  <si>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</si>
  <si>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</si>
  <si>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</si>
  <si>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</si>
  <si>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</si>
  <si>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</si>
  <si>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</si>
  <si>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</si>
  <si>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</si>
  <si>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</si>
  <si>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</si>
  <si>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</si>
  <si>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</si>
  <si>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</si>
  <si>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</si>
  <si>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</si>
  <si>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</si>
  <si>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</si>
  <si>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</si>
  <si>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</si>
  <si>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</si>
  <si>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</si>
  <si>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</si>
  <si>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</si>
  <si>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</si>
  <si>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</si>
  <si>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</si>
  <si>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</si>
  <si>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</si>
  <si>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</si>
  <si>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</si>
  <si>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</si>
  <si>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</si>
  <si>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</si>
  <si>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</si>
  <si>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</si>
  <si>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</si>
  <si>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</si>
  <si>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</si>
  <si>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</si>
  <si>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</si>
  <si>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</si>
  <si>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</si>
  <si>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</si>
  <si>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</si>
  <si>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</si>
  <si>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</si>
  <si>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</si>
  <si>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</si>
  <si>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</si>
  <si>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</si>
  <si>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</si>
  <si>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</si>
  <si>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</si>
  <si>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</si>
  <si>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</si>
  <si>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</si>
  <si>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</si>
  <si>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</si>
  <si>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</si>
  <si>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</si>
  <si>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</si>
  <si>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</si>
  <si>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</si>
  <si>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</si>
  <si>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</si>
  <si>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</si>
  <si>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</si>
  <si>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</si>
  <si>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</si>
  <si>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</si>
  <si>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</si>
  <si>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</si>
  <si>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</si>
  <si>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</si>
  <si>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</si>
  <si>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</si>
  <si>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</si>
  <si>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</si>
  <si>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</si>
  <si>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</si>
  <si>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</si>
  <si>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</si>
  <si>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</si>
  <si>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</si>
  <si>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</si>
  <si>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</si>
  <si>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</si>
  <si>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</si>
  <si>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</si>
  <si>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</si>
  <si>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</si>
  <si>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</si>
  <si>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</si>
  <si>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</si>
  <si>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</si>
  <si>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</si>
  <si>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</si>
  <si>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</si>
  <si>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</si>
  <si>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</si>
  <si>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</si>
  <si>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</si>
  <si>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</si>
  <si>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</si>
  <si>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</si>
  <si>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</si>
  <si>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</si>
  <si>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</si>
  <si>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</si>
  <si>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</si>
  <si>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</si>
  <si>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</si>
  <si>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</si>
  <si>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</si>
  <si>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</si>
  <si>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</si>
  <si>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</si>
  <si>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</si>
  <si>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</si>
  <si>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</si>
  <si>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</si>
  <si>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</si>
  <si>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</si>
  <si>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</si>
  <si>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</si>
  <si>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</si>
  <si>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</si>
  <si>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</si>
  <si>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</si>
  <si>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</si>
  <si>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</si>
  <si>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</si>
  <si>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</si>
  <si>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</si>
  <si>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</si>
  <si>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</si>
  <si>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</si>
  <si>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</si>
  <si>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</si>
  <si>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</si>
  <si>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</si>
  <si>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</si>
  <si>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</si>
  <si>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</si>
  <si>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</si>
  <si>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</si>
  <si>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</si>
  <si>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</si>
  <si>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</si>
  <si>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</si>
  <si>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</si>
  <si>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</si>
  <si>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</si>
  <si>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</si>
  <si>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</si>
  <si>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</si>
  <si>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</si>
  <si>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</si>
  <si>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</si>
  <si>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</si>
  <si>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</si>
  <si>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</si>
  <si>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</si>
  <si>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</si>
  <si>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</si>
  <si>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</si>
  <si>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</si>
  <si>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</si>
  <si>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</si>
  <si>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</si>
  <si>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</si>
  <si>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</si>
  <si>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</si>
  <si>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</si>
  <si>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</si>
  <si>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</si>
  <si>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</si>
  <si>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</si>
  <si>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</si>
  <si>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</si>
  <si>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</si>
  <si>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</si>
  <si>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</si>
  <si>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</si>
  <si>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</si>
  <si>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</si>
  <si>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</si>
  <si>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</si>
  <si>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</si>
  <si>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</si>
  <si>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</si>
  <si>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</si>
  <si>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</si>
  <si>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</si>
  <si>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</si>
  <si>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</si>
  <si>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</si>
  <si>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</si>
  <si>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</si>
  <si>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</si>
  <si>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</si>
  <si>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</si>
  <si>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</si>
  <si>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</si>
  <si>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</si>
  <si>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</si>
  <si>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</si>
  <si>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</si>
  <si>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</si>
  <si>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</si>
  <si>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</si>
  <si>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</si>
  <si>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</si>
  <si>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</si>
  <si>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</si>
  <si>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</si>
  <si>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</si>
  <si>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</si>
  <si>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</si>
  <si>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</si>
  <si>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</si>
  <si>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</si>
  <si>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</si>
  <si>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</si>
  <si>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</si>
  <si>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</si>
  <si>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</si>
  <si>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</si>
  <si>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</si>
  <si>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</si>
  <si>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</si>
  <si>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</si>
  <si>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</si>
  <si>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</si>
  <si>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</si>
  <si>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</si>
  <si>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</si>
  <si>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</si>
  <si>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</si>
  <si>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</si>
  <si>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</si>
  <si>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</si>
  <si>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</si>
  <si>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</si>
  <si>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</si>
  <si>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</si>
  <si>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</si>
  <si>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</si>
  <si>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</si>
  <si>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</si>
  <si>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</si>
  <si>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</si>
  <si>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</si>
  <si>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</si>
  <si>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</si>
  <si>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</si>
  <si>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</si>
  <si>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</si>
  <si>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</si>
  <si>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</si>
  <si>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</si>
  <si>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</si>
  <si>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</si>
  <si>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</si>
  <si>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</si>
  <si>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</si>
  <si>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</si>
  <si>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</si>
  <si>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</si>
  <si>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</si>
  <si>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</si>
  <si>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</si>
  <si>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</si>
  <si>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</si>
  <si>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</si>
  <si>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</si>
  <si>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</si>
  <si>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</si>
  <si>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</si>
  <si>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</si>
  <si>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</si>
  <si>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</si>
  <si>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</si>
  <si>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</si>
  <si>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</si>
  <si>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</si>
  <si>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</si>
  <si>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</si>
  <si>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</si>
  <si>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</si>
  <si>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</si>
  <si>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</si>
  <si>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</si>
  <si>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</si>
  <si>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</si>
  <si>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</si>
  <si>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</si>
  <si>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</si>
  <si>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</si>
  <si>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</si>
  <si>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</si>
  <si>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</si>
  <si>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</si>
  <si>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</si>
  <si>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</si>
  <si>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</si>
  <si>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</si>
  <si>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</si>
  <si>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</si>
  <si>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</si>
  <si>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</si>
  <si>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</si>
  <si>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</si>
  <si>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</si>
  <si>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</si>
  <si>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</si>
  <si>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</si>
  <si>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</si>
  <si>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</si>
  <si>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</si>
  <si>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</si>
  <si>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</si>
  <si>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</si>
  <si>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</si>
  <si>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</si>
  <si>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</si>
  <si>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</si>
  <si>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</si>
  <si>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</si>
  <si>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</si>
  <si>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</si>
  <si>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</si>
  <si>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</si>
  <si>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</si>
  <si>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</si>
  <si>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</si>
  <si>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</si>
  <si>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</si>
  <si>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</si>
  <si>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</si>
  <si>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</si>
  <si>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</si>
  <si>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</si>
  <si>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</si>
  <si>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</si>
  <si>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</si>
  <si>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</si>
  <si>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</si>
  <si>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</si>
  <si>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</si>
  <si>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</si>
  <si>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</si>
  <si>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</si>
  <si>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</si>
  <si>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</si>
  <si>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</si>
  <si>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</si>
  <si>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</si>
  <si>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</si>
  <si>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</si>
  <si>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</si>
  <si>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</si>
  <si>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</si>
  <si>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</si>
  <si>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</si>
  <si>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</si>
  <si>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</si>
  <si>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</si>
  <si>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</si>
  <si>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</si>
  <si>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</si>
  <si>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</si>
  <si>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</si>
  <si>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</si>
  <si>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</si>
  <si>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</si>
  <si>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</si>
  <si>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</si>
  <si>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</si>
  <si>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</si>
  <si>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</si>
  <si>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</si>
  <si>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</si>
  <si>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</si>
  <si>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</si>
  <si>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</si>
  <si>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</si>
  <si>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</si>
  <si>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</si>
  <si>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</si>
  <si>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</si>
  <si>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</si>
  <si>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</si>
  <si>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</si>
  <si>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</si>
  <si>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</si>
  <si>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</si>
  <si>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</si>
  <si>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</si>
  <si>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</si>
  <si>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</si>
  <si>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</si>
  <si>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</si>
  <si>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</si>
  <si>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</si>
  <si>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</si>
  <si>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</si>
  <si>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</si>
  <si>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</si>
  <si>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</si>
  <si>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</si>
  <si>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</si>
  <si>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</si>
  <si>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</si>
  <si>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</si>
  <si>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</si>
  <si>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</si>
  <si>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</si>
  <si>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</si>
  <si>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</si>
  <si>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</si>
  <si>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</si>
  <si>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</si>
  <si>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</si>
  <si>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</si>
  <si>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</si>
  <si>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</si>
  <si>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</si>
  <si>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</si>
  <si>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</si>
  <si>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</si>
  <si>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</si>
  <si>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</si>
  <si>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</si>
  <si>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</si>
  <si>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</si>
  <si>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</si>
  <si>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</si>
  <si>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</si>
  <si>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</si>
  <si>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</si>
  <si>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</si>
  <si>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</si>
  <si>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</si>
  <si>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</si>
  <si>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</si>
  <si>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</si>
  <si>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</si>
  <si>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</si>
  <si>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</si>
  <si>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</si>
  <si>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</si>
  <si>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</si>
  <si>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</si>
  <si>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</si>
  <si>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</si>
  <si>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</si>
  <si>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</si>
  <si>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</si>
  <si>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</si>
  <si>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</si>
  <si>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</si>
  <si>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</si>
  <si>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</si>
  <si>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</si>
  <si>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</si>
  <si>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</si>
  <si>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</si>
  <si>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</si>
  <si>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</si>
  <si>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</si>
  <si>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</si>
  <si>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</si>
  <si>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</si>
  <si>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</si>
  <si>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</si>
  <si>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</si>
  <si>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</si>
  <si>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</si>
  <si>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</si>
  <si>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</si>
  <si>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</si>
  <si>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</si>
  <si>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</si>
  <si>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</si>
  <si>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</si>
  <si>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</si>
  <si>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</si>
  <si>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</si>
  <si>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</si>
  <si>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</si>
  <si>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</si>
  <si>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</si>
  <si>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</si>
  <si>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</si>
  <si>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</si>
  <si>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</si>
  <si>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</si>
  <si>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</si>
  <si>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</si>
  <si>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</si>
  <si>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</si>
  <si>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</si>
  <si>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</si>
  <si>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</si>
  <si>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</si>
  <si>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</si>
  <si>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</si>
  <si>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</si>
  <si>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</si>
  <si>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</si>
  <si>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</si>
  <si>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</si>
  <si>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</si>
  <si>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</si>
  <si>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</si>
  <si>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</si>
  <si>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</si>
  <si>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</si>
  <si>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</si>
  <si>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</si>
  <si>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</si>
  <si>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</si>
  <si>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</si>
  <si>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</si>
  <si>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</si>
  <si>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</si>
  <si>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</si>
  <si>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</si>
  <si>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</si>
  <si>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</si>
  <si>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</si>
  <si>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</si>
  <si>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</si>
  <si>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</si>
  <si>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</si>
  <si>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</si>
  <si>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</si>
  <si>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</si>
  <si>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</si>
  <si>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</si>
  <si>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</si>
  <si>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</si>
  <si>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</si>
  <si>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</si>
  <si>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</si>
  <si>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</si>
  <si>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</si>
  <si>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</si>
  <si>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</si>
  <si>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</si>
  <si>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</si>
  <si>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</si>
  <si>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</si>
  <si>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</si>
  <si>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</si>
  <si>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</si>
  <si>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</si>
  <si>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</si>
  <si>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</si>
  <si>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</si>
  <si>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</si>
  <si>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</si>
  <si>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</si>
  <si>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</si>
  <si>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</si>
  <si>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</si>
  <si>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</si>
  <si>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</si>
  <si>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</si>
  <si>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</si>
  <si>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</si>
  <si>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</si>
  <si>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</si>
  <si>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</si>
  <si>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</si>
  <si>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</si>
  <si>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</si>
  <si>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</si>
  <si>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</si>
  <si>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</si>
  <si>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</si>
  <si>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</si>
  <si>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</si>
  <si>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</si>
  <si>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</si>
  <si>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</si>
  <si>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</si>
  <si>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</si>
  <si>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</si>
  <si>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</si>
  <si>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</si>
  <si>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</si>
  <si>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</si>
  <si>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</si>
  <si>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</si>
  <si>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</si>
  <si>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</si>
  <si>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</si>
  <si>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</si>
  <si>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</si>
  <si>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</si>
  <si>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</si>
  <si>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</si>
  <si>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</si>
  <si>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</si>
  <si>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</si>
  <si>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</si>
  <si>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</si>
  <si>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</si>
  <si>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</si>
  <si>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</si>
  <si>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</si>
  <si>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</si>
  <si>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</si>
  <si>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</si>
  <si>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</si>
  <si>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</si>
  <si>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</si>
  <si>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</si>
  <si>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</si>
  <si>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</si>
  <si>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</si>
  <si>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</si>
  <si>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</si>
  <si>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</si>
  <si>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</si>
  <si>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</si>
  <si>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</si>
  <si>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</si>
  <si>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</si>
  <si>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</si>
  <si>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</si>
  <si>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</si>
  <si>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</si>
  <si>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</si>
  <si>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</si>
  <si>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</si>
  <si>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</si>
  <si>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</si>
  <si>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</si>
  <si>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</si>
  <si>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</si>
  <si>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</si>
  <si>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</si>
  <si>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</si>
  <si>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</si>
  <si>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</si>
  <si>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</si>
  <si>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</si>
  <si>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</si>
  <si>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</si>
  <si>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</si>
  <si>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</si>
  <si>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</si>
  <si>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</si>
  <si>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</si>
  <si>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</si>
  <si>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</si>
  <si>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</si>
  <si>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</si>
  <si>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</si>
  <si>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</si>
  <si>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</si>
  <si>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</si>
  <si>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</si>
  <si>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</si>
  <si>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</si>
  <si>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</si>
  <si>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</si>
  <si>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</si>
  <si>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</si>
  <si>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</si>
  <si>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</si>
  <si>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</si>
  <si>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</si>
  <si>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</si>
  <si>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</si>
  <si>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</si>
  <si>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</si>
  <si>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</si>
  <si>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</si>
  <si>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</si>
  <si>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</si>
  <si>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</si>
  <si>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</si>
  <si>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</si>
  <si>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</si>
  <si>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</si>
  <si>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</si>
  <si>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</si>
  <si>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</si>
  <si>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</si>
  <si>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</si>
  <si>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</si>
  <si>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</si>
  <si>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</si>
  <si>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</si>
  <si>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</si>
  <si>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</si>
  <si>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</si>
  <si>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</si>
  <si>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</si>
  <si>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</si>
  <si>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</si>
  <si>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</si>
  <si>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</si>
  <si>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</si>
  <si>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</si>
  <si>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</si>
  <si>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</si>
  <si>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</si>
  <si>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</si>
  <si>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</si>
  <si>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</si>
  <si>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</si>
  <si>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</si>
  <si>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</si>
  <si>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</si>
  <si>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</si>
  <si>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</si>
  <si>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</si>
  <si>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</si>
  <si>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</si>
  <si>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</si>
  <si>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</si>
  <si>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</si>
  <si>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</si>
  <si>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</si>
  <si>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</si>
  <si>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</si>
  <si>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</si>
  <si>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</si>
  <si>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</si>
  <si>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</si>
  <si>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</si>
  <si>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</si>
  <si>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</si>
  <si>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</si>
  <si>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</si>
  <si>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</si>
  <si>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</si>
  <si>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</si>
  <si>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</si>
  <si>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</si>
  <si>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</si>
  <si>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</si>
  <si>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</si>
  <si>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</si>
  <si>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</si>
  <si>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</si>
  <si>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</si>
  <si>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</si>
  <si>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</si>
  <si>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</si>
  <si>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</si>
  <si>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</si>
  <si>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</si>
  <si>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</si>
  <si>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</si>
  <si>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</si>
  <si>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</si>
  <si>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</si>
  <si>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</si>
  <si>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</si>
  <si>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</si>
  <si>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</si>
  <si>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</si>
  <si>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</si>
  <si>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</si>
  <si>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</si>
  <si>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</si>
  <si>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</si>
  <si>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</si>
  <si>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</si>
  <si>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</si>
  <si>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</si>
  <si>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</si>
  <si>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</si>
  <si>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</si>
  <si>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</si>
  <si>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</si>
  <si>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</si>
  <si>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</si>
  <si>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</si>
  <si>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</si>
  <si>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</si>
  <si>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</si>
  <si>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</si>
  <si>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</si>
  <si>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</si>
  <si>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</si>
  <si>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</si>
  <si>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</si>
  <si>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</si>
  <si>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</si>
  <si>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</si>
  <si>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</si>
  <si>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</si>
  <si>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</si>
  <si>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</si>
  <si>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</si>
  <si>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</si>
  <si>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</si>
  <si>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</si>
  <si>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</si>
  <si>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</si>
  <si>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</si>
  <si>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</si>
  <si>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</si>
  <si>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</si>
  <si>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</si>
  <si>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</si>
  <si>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</si>
  <si>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</si>
  <si>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</si>
  <si>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</si>
  <si>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</si>
  <si>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</si>
  <si>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</si>
  <si>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</si>
  <si>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</si>
  <si>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</si>
  <si>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</si>
  <si>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</si>
  <si>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</si>
  <si>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</si>
  <si>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</si>
  <si>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</si>
  <si>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</si>
  <si>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</si>
  <si>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</si>
  <si>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</si>
  <si>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</si>
  <si>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</si>
  <si>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</si>
  <si>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</si>
  <si>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</si>
  <si>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</si>
  <si>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</si>
  <si>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</si>
  <si>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</si>
  <si>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</si>
  <si>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</si>
  <si>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</si>
  <si>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</si>
  <si>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</si>
  <si>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</si>
  <si>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</si>
  <si>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</si>
  <si>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</si>
  <si>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</si>
  <si>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</si>
  <si>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</si>
  <si>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</si>
  <si>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</si>
  <si>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</si>
  <si>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</si>
  <si>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</si>
  <si>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</si>
  <si>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</si>
  <si>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</si>
  <si>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</si>
  <si>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</si>
  <si>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</si>
  <si>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</si>
  <si>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</si>
  <si>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</si>
  <si>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</si>
  <si>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</si>
  <si>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</si>
  <si>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</si>
  <si>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</si>
  <si>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</si>
  <si>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</si>
  <si>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</si>
  <si>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</si>
  <si>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</si>
  <si>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</si>
  <si>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</si>
  <si>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</si>
  <si>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</si>
  <si>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</si>
  <si>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</si>
  <si>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</si>
  <si>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</si>
  <si>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</si>
  <si>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</si>
  <si>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</si>
  <si>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</si>
  <si>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</si>
  <si>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</si>
  <si>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</si>
  <si>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</si>
  <si>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</si>
  <si>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</si>
  <si>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</si>
  <si>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</si>
  <si>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</si>
  <si>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</si>
  <si>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</si>
  <si>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</si>
  <si>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</si>
  <si>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</si>
  <si>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</si>
  <si>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</si>
  <si>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</si>
  <si>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</si>
  <si>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</si>
  <si>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</si>
  <si>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</si>
  <si>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</si>
  <si>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</si>
  <si>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</si>
  <si>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</si>
  <si>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</si>
  <si>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</si>
  <si>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</si>
  <si>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</si>
  <si>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</si>
  <si>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</si>
  <si>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</si>
  <si>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</si>
  <si>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</si>
  <si>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</si>
  <si>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</si>
  <si>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</si>
  <si>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</si>
  <si>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</si>
  <si>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</si>
  <si>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</si>
  <si>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</si>
  <si>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</si>
  <si>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</si>
  <si>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</si>
  <si>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</si>
  <si>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</si>
  <si>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</si>
  <si>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</si>
  <si>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</si>
  <si>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</si>
  <si>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</si>
  <si>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</si>
  <si>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</si>
  <si>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</si>
  <si>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</si>
  <si>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</si>
  <si>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</si>
  <si>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</si>
  <si>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</si>
  <si>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</si>
  <si>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</si>
  <si>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</si>
  <si>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</si>
  <si>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</si>
  <si>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</si>
  <si>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</si>
  <si>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</si>
  <si>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</si>
  <si>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</si>
  <si>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</si>
  <si>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</si>
  <si>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</si>
  <si>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</si>
  <si>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</si>
  <si>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</si>
  <si>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</si>
  <si>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</si>
  <si>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</si>
  <si>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</si>
  <si>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</si>
  <si>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</si>
  <si>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</si>
  <si>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</si>
  <si>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</si>
  <si>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</si>
  <si>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</si>
  <si>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</si>
  <si>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</si>
  <si>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</si>
  <si>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</si>
  <si>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</si>
  <si>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</si>
  <si>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</si>
  <si>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</si>
  <si>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</si>
  <si>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</si>
  <si>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</si>
  <si>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</si>
  <si>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</si>
  <si>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</si>
  <si>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</si>
  <si>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</si>
  <si>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</si>
  <si>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</si>
  <si>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</si>
  <si>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</si>
  <si>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</si>
  <si>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</si>
  <si>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</si>
  <si>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</si>
  <si>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</si>
  <si>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</si>
  <si>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</si>
  <si>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</si>
  <si>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</si>
  <si>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</si>
  <si>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</si>
  <si>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</si>
  <si>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</si>
  <si>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</si>
  <si>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</si>
  <si>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</si>
  <si>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</si>
  <si>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</si>
  <si>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</si>
  <si>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</si>
  <si>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</si>
  <si>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</si>
  <si>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</si>
  <si>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</si>
  <si>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</si>
  <si>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</si>
  <si>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</si>
  <si>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</si>
  <si>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</si>
  <si>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</si>
  <si>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</si>
  <si>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</si>
  <si>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</si>
  <si>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</si>
  <si>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</si>
  <si>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</si>
  <si>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</si>
  <si>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</si>
  <si>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</si>
  <si>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</si>
  <si>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</si>
  <si>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</si>
  <si>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</si>
  <si>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</si>
  <si>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</si>
  <si>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</si>
  <si>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</si>
  <si>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</si>
  <si>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</si>
  <si>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</si>
  <si>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</si>
  <si>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</si>
  <si>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</si>
  <si>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</si>
  <si>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</si>
  <si>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</si>
  <si>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</si>
  <si>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</si>
  <si>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</si>
  <si>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</si>
  <si>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</si>
  <si>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</si>
  <si>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</si>
  <si>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</si>
  <si>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</si>
  <si>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</si>
  <si>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</si>
  <si>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</si>
  <si>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</si>
  <si>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</si>
  <si>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</si>
  <si>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</si>
  <si>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</si>
  <si>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</si>
  <si>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</si>
  <si>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</si>
  <si>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</si>
  <si>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</si>
  <si>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</si>
  <si>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</si>
  <si>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</si>
  <si>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</si>
  <si>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</si>
  <si>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</si>
  <si>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</si>
  <si>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</si>
  <si>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</si>
  <si>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</si>
  <si>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</si>
  <si>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</si>
  <si>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</si>
  <si>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</si>
  <si>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</si>
  <si>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</si>
  <si>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</si>
  <si>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</si>
  <si>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</si>
  <si>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</si>
  <si>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</si>
  <si>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</si>
  <si>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</si>
  <si>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</si>
  <si>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</si>
  <si>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</si>
  <si>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</si>
  <si>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</si>
  <si>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</si>
  <si>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</si>
  <si>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</si>
  <si>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</si>
  <si>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</si>
  <si>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</si>
  <si>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</si>
  <si>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</si>
  <si>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</si>
  <si>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</si>
  <si>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</si>
  <si>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</si>
  <si>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</si>
  <si>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</si>
  <si>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</si>
  <si>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</si>
  <si>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</si>
  <si>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</si>
  <si>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</si>
  <si>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</si>
  <si>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</si>
  <si>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</si>
  <si>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</si>
  <si>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</si>
  <si>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</si>
  <si>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</si>
  <si>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</si>
  <si>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</si>
  <si>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</si>
  <si>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</si>
  <si>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</si>
  <si>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</si>
  <si>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</si>
  <si>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</si>
  <si>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</si>
  <si>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</si>
  <si>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</si>
  <si>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</si>
  <si>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</si>
  <si>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</si>
  <si>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</si>
  <si>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</si>
  <si>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</si>
  <si>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</si>
  <si>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</si>
  <si>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</si>
  <si>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</si>
  <si>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</si>
  <si>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</si>
  <si>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</si>
  <si>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</si>
  <si>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</si>
  <si>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</si>
  <si>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</si>
  <si>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</si>
  <si>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</si>
  <si>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</si>
  <si>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</si>
  <si>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</si>
  <si>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</si>
  <si>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</si>
  <si>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</si>
  <si>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</si>
  <si>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</si>
  <si>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</si>
  <si>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</si>
  <si>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</si>
  <si>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</si>
  <si>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</si>
  <si>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</si>
  <si>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</si>
  <si>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</si>
  <si>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</si>
  <si>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</si>
  <si>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</si>
  <si>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</si>
  <si>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</si>
  <si>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</si>
  <si>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</si>
  <si>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</si>
  <si>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</si>
  <si>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</si>
  <si>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</si>
  <si>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</si>
  <si>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</si>
  <si>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</si>
  <si>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</si>
  <si>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</si>
  <si>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</si>
  <si>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</si>
  <si>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</si>
  <si>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</si>
  <si>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</si>
  <si>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</si>
  <si>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</si>
  <si>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</si>
  <si>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</si>
  <si>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</si>
  <si>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</si>
  <si>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</si>
  <si>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</si>
  <si>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</si>
  <si>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</si>
  <si>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</si>
  <si>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</si>
  <si>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</si>
  <si>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</si>
  <si>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</si>
  <si>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</si>
  <si>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</si>
  <si>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</si>
  <si>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</si>
  <si>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</si>
  <si>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</si>
  <si>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</si>
  <si>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</si>
  <si>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</si>
  <si>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</si>
  <si>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</si>
  <si>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</si>
  <si>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</si>
  <si>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</si>
  <si>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</si>
  <si>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</si>
  <si>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</si>
  <si>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</si>
  <si>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</si>
  <si>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</si>
  <si>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</si>
  <si>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</si>
  <si>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</si>
  <si>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</si>
  <si>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</si>
  <si>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</si>
  <si>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</si>
  <si>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</si>
  <si>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</si>
  <si>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</si>
  <si>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</si>
  <si>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</si>
  <si>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</si>
  <si>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</si>
  <si>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</si>
  <si>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</si>
  <si>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</si>
  <si>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</si>
  <si>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</si>
  <si>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</si>
  <si>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</si>
  <si>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</si>
  <si>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</si>
  <si>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</si>
  <si>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</si>
  <si>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</si>
  <si>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</si>
  <si>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</si>
  <si>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</si>
  <si>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</si>
  <si>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</si>
  <si>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</si>
  <si>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</si>
  <si>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</si>
  <si>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</si>
  <si>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</si>
  <si>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</si>
  <si>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</si>
  <si>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</si>
  <si>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</si>
  <si>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</si>
  <si>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</si>
  <si>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</si>
  <si>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</si>
  <si>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</si>
  <si>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</si>
  <si>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</si>
  <si>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</si>
  <si>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</si>
  <si>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</si>
  <si>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</si>
  <si>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</si>
  <si>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</si>
  <si>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</si>
  <si>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</si>
  <si>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</si>
  <si>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</si>
  <si>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</si>
  <si>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</si>
  <si>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</si>
  <si>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</si>
  <si>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</si>
  <si>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</si>
  <si>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</si>
  <si>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</si>
  <si>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</si>
  <si>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</si>
  <si>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</si>
  <si>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</si>
  <si>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</si>
  <si>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</si>
  <si>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</si>
  <si>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</si>
  <si>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</si>
  <si>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</si>
  <si>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</si>
  <si>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</si>
  <si>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</si>
  <si>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</si>
  <si>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</si>
  <si>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</si>
  <si>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</si>
  <si>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</si>
  <si>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</si>
  <si>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</si>
  <si>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</si>
  <si>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</si>
  <si>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</si>
  <si>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</si>
  <si>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</si>
  <si>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</si>
  <si>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</si>
  <si>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</si>
  <si>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</si>
  <si>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</si>
  <si>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</si>
  <si>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</si>
  <si>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</si>
  <si>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</si>
  <si>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</si>
  <si>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</si>
  <si>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</si>
  <si>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</si>
  <si>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</si>
  <si>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</si>
  <si>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</si>
  <si>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</si>
  <si>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</si>
  <si>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</si>
  <si>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</si>
  <si>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</si>
  <si>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</si>
  <si>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</si>
  <si>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</si>
  <si>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</si>
  <si>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</si>
  <si>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</si>
  <si>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</si>
  <si>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</si>
  <si>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</si>
  <si>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</si>
  <si>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</si>
  <si>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</si>
  <si>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</si>
  <si>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</si>
  <si>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</si>
  <si>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</si>
  <si>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</si>
  <si>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</si>
  <si>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</si>
  <si>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</si>
  <si>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</si>
  <si>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</si>
  <si>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</si>
  <si>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</si>
  <si>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</si>
  <si>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</si>
  <si>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</si>
  <si>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</si>
  <si>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</si>
  <si>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</si>
  <si>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</si>
  <si>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</si>
  <si>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</si>
  <si>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</si>
  <si>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</si>
  <si>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</si>
  <si>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</si>
  <si>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</si>
  <si>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</si>
  <si>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</si>
  <si>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</si>
  <si>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</si>
  <si>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</si>
  <si>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</si>
  <si>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</si>
  <si>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</si>
  <si>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</si>
  <si>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</si>
  <si>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</si>
  <si>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</si>
  <si>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</si>
  <si>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</si>
  <si>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</si>
  <si>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</si>
  <si>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</si>
  <si>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</si>
  <si>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</si>
  <si>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</si>
  <si>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</si>
  <si>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</si>
  <si>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</si>
  <si>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</si>
  <si>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</si>
  <si>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</si>
  <si>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</si>
  <si>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</si>
  <si>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</si>
  <si>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</si>
  <si>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</si>
  <si>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</si>
  <si>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</si>
  <si>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</si>
  <si>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</si>
  <si>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</si>
  <si>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</si>
  <si>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</si>
  <si>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</si>
  <si>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</si>
  <si>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</si>
  <si>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</si>
  <si>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</si>
  <si>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</si>
  <si>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</si>
  <si>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</si>
  <si>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</si>
  <si>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</si>
  <si>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</si>
  <si>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</si>
  <si>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</si>
  <si>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</si>
  <si>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</si>
  <si>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</si>
  <si>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</si>
  <si>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</si>
  <si>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</si>
  <si>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</si>
  <si>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</si>
  <si>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</si>
  <si>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</si>
  <si>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</si>
  <si>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</si>
  <si>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</si>
  <si>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</si>
  <si>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</si>
  <si>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</si>
  <si>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</si>
  <si>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</si>
  <si>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</si>
  <si>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</si>
  <si>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</si>
  <si>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</si>
  <si>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</si>
  <si>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</si>
  <si>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</si>
  <si>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</si>
  <si>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</si>
  <si>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</si>
  <si>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</si>
  <si>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</si>
  <si>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</si>
  <si>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</si>
  <si>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</si>
  <si>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</si>
  <si>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</si>
  <si>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</si>
  <si>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</si>
  <si>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</si>
  <si>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</si>
  <si>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</si>
  <si>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</si>
  <si>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</si>
  <si>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</si>
  <si>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</si>
  <si>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</si>
  <si>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</si>
  <si>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</si>
  <si>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</si>
  <si>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</si>
  <si>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</si>
  <si>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</si>
  <si>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</si>
  <si>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</si>
  <si>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</si>
  <si>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</si>
  <si>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</si>
  <si>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</si>
  <si>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</si>
  <si>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</si>
  <si>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</si>
  <si>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</si>
  <si>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</si>
  <si>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</si>
  <si>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</si>
  <si>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</si>
  <si>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</si>
  <si>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</si>
  <si>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</si>
  <si>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</si>
  <si>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</si>
  <si>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</si>
  <si>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</si>
  <si>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</si>
  <si>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</si>
  <si>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</si>
  <si>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</si>
  <si>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</si>
  <si>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</si>
  <si>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</si>
  <si>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</si>
  <si>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</si>
  <si>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</si>
  <si>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</si>
  <si>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</si>
  <si>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</si>
  <si>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</si>
  <si>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</si>
  <si>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</si>
  <si>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</si>
  <si>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</si>
  <si>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</si>
  <si>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</si>
  <si>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</si>
  <si>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</si>
  <si>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</si>
  <si>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</si>
  <si>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</si>
  <si>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</si>
  <si>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</si>
  <si>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</si>
  <si>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</si>
  <si>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</si>
  <si>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</si>
  <si>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</si>
  <si>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</si>
  <si>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</si>
  <si>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</si>
  <si>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</si>
  <si>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</si>
  <si>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</si>
  <si>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</si>
  <si>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</si>
  <si>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</si>
  <si>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</si>
  <si>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</si>
  <si>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</si>
  <si>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</si>
  <si>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</si>
  <si>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</si>
  <si>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</si>
  <si>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</si>
  <si>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</si>
  <si>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</si>
  <si>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</si>
  <si>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</si>
  <si>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</si>
  <si>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</si>
  <si>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</si>
  <si>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</si>
  <si>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</si>
  <si>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</si>
  <si>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</si>
  <si>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</si>
  <si>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</si>
  <si>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</si>
  <si>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</si>
  <si>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</si>
  <si>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</si>
  <si>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</si>
  <si>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</si>
  <si>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</si>
  <si>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</si>
  <si>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</si>
  <si>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</si>
  <si>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</si>
  <si>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</si>
  <si>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</si>
  <si>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</si>
  <si>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</si>
  <si>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</si>
  <si>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</si>
  <si>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</si>
  <si>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</si>
  <si>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</si>
  <si>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</si>
  <si>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</si>
  <si>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</si>
  <si>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</si>
  <si>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</si>
  <si>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</si>
  <si>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</si>
  <si>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</si>
  <si>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</si>
  <si>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</si>
  <si>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</si>
  <si>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</si>
  <si>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</si>
  <si>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</si>
  <si>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</si>
  <si>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</si>
  <si>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</si>
  <si>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</si>
  <si>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</si>
  <si>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</si>
  <si>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</si>
  <si>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</si>
  <si>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</si>
  <si>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</si>
  <si>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</si>
  <si>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</si>
  <si>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</si>
  <si>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</si>
  <si>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</si>
  <si>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</si>
  <si>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</si>
  <si>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</si>
  <si>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</si>
  <si>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</si>
  <si>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</si>
  <si>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</si>
  <si>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</si>
  <si>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</si>
  <si>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</si>
  <si>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</si>
  <si>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</si>
  <si>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</si>
  <si>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</si>
  <si>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</si>
  <si>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</si>
  <si>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</si>
  <si>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</si>
  <si>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</si>
  <si>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</si>
  <si>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</si>
  <si>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</si>
  <si>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</si>
  <si>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</si>
  <si>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</si>
  <si>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</si>
  <si>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</si>
  <si>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</si>
  <si>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</si>
  <si>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</si>
  <si>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</si>
  <si>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</si>
  <si>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</si>
  <si>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</si>
  <si>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</si>
  <si>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</si>
  <si>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</si>
  <si>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</si>
  <si>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</si>
  <si>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</si>
  <si>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</si>
  <si>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</si>
  <si>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</si>
  <si>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</si>
  <si>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</si>
  <si>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</si>
  <si>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</si>
  <si>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</si>
  <si>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</si>
  <si>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</si>
  <si>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</si>
  <si>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</si>
  <si>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</si>
  <si>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</si>
  <si>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</si>
  <si>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</si>
  <si>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</si>
  <si>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</si>
  <si>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</si>
  <si>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</si>
  <si>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</si>
  <si>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</si>
  <si>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</si>
  <si>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</si>
  <si>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</si>
  <si>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</si>
  <si>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</si>
  <si>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</si>
  <si>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</si>
  <si>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</si>
  <si>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</si>
  <si>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</si>
  <si>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</si>
  <si>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</si>
  <si>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</si>
  <si>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</si>
  <si>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</si>
  <si>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</si>
  <si>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</si>
  <si>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</si>
  <si>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</si>
  <si>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</si>
  <si>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</si>
  <si>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</si>
  <si>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</si>
  <si>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</si>
  <si>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</si>
  <si>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</si>
  <si>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</si>
  <si>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</si>
  <si>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</si>
  <si>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</si>
  <si>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</si>
  <si>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</si>
  <si>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</si>
  <si>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</si>
  <si>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</si>
  <si>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</si>
  <si>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</si>
  <si>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</si>
  <si>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</si>
  <si>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</si>
  <si>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</si>
  <si>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</si>
  <si>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</si>
  <si>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</si>
  <si>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</si>
  <si>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</si>
  <si>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</si>
  <si>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</si>
  <si>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</si>
  <si>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</si>
  <si>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</si>
  <si>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</si>
  <si>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</si>
  <si>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</si>
  <si>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</si>
  <si>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</si>
  <si>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</si>
  <si>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</si>
  <si>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</si>
  <si>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</si>
  <si>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</si>
  <si>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</si>
  <si>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</si>
  <si>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</si>
  <si>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</si>
  <si>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</si>
  <si>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</si>
  <si>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</si>
  <si>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</si>
  <si>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</si>
  <si>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</si>
  <si>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</si>
  <si>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</si>
  <si>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</si>
  <si>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</si>
  <si>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</si>
  <si>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</si>
  <si>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</si>
  <si>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</si>
  <si>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</si>
  <si>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</si>
  <si>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</si>
  <si>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</si>
  <si>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</si>
  <si>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</si>
  <si>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</si>
  <si>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</si>
  <si>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</si>
  <si>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</si>
  <si>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</si>
  <si>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</si>
  <si>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</si>
  <si>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</si>
  <si>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</si>
  <si>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</si>
  <si>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</si>
  <si>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</si>
  <si>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</si>
  <si>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</si>
  <si>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</si>
  <si>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</si>
  <si>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</si>
  <si>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</si>
  <si>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</si>
  <si>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</si>
  <si>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</si>
  <si>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</si>
  <si>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</si>
  <si>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</si>
  <si>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</si>
  <si>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</si>
  <si>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</si>
  <si>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</si>
  <si>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</si>
  <si>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</si>
  <si>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</si>
  <si>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</si>
  <si>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</si>
  <si>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</si>
  <si>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</si>
  <si>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</si>
  <si>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</si>
  <si>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</si>
  <si>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</si>
  <si>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</si>
  <si>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</si>
  <si>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</si>
  <si>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</si>
  <si>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</si>
  <si>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</si>
  <si>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</si>
  <si>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</si>
  <si>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</si>
  <si>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</si>
  <si>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</si>
  <si>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</si>
  <si>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</si>
  <si>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</si>
  <si>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</si>
  <si>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</si>
  <si>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</si>
  <si>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</si>
  <si>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</si>
  <si>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</si>
  <si>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</si>
  <si>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</si>
  <si>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</si>
  <si>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</si>
  <si>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</si>
  <si>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</si>
  <si>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</si>
  <si>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</si>
  <si>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</si>
  <si>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</si>
  <si>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</si>
  <si>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</si>
  <si>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</si>
  <si>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</si>
  <si>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</si>
  <si>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</si>
  <si>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</si>
  <si>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</si>
  <si>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</si>
  <si>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</si>
  <si>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</si>
  <si>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</si>
  <si>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</si>
  <si>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</si>
  <si>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</si>
  <si>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</si>
  <si>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</si>
  <si>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</si>
  <si>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</si>
  <si>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</si>
  <si>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</si>
  <si>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</si>
  <si>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</si>
  <si>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</si>
  <si>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</si>
  <si>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</si>
  <si>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</si>
  <si>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</si>
  <si>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</si>
  <si>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</si>
  <si>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</si>
  <si>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</si>
  <si>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</si>
  <si>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</si>
  <si>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</si>
  <si>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</si>
  <si>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</si>
  <si>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</si>
  <si>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</si>
  <si>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</si>
  <si>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</si>
  <si>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</si>
  <si>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</si>
  <si>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</si>
  <si>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</si>
  <si>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</si>
  <si>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</si>
  <si>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</si>
  <si>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</si>
  <si>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</si>
  <si>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</si>
  <si>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</si>
  <si>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</si>
  <si>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</si>
  <si>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</si>
  <si>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</si>
  <si>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</si>
  <si>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</si>
  <si>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</si>
  <si>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</si>
  <si>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</si>
  <si>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</si>
  <si>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</si>
  <si>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</si>
  <si>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</si>
  <si>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</si>
  <si>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</si>
  <si>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</si>
  <si>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</si>
  <si>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</si>
  <si>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</si>
  <si>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</si>
  <si>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</si>
  <si>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</si>
  <si>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</si>
  <si>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</si>
  <si>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</si>
  <si>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</si>
  <si>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</si>
  <si>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</si>
  <si>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</si>
  <si>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</si>
  <si>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</si>
  <si>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</si>
  <si>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</si>
  <si>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</si>
  <si>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</si>
  <si>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</si>
  <si>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</si>
  <si>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</si>
  <si>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</si>
  <si>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</si>
  <si>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</si>
  <si>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</si>
  <si>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</si>
  <si>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</si>
  <si>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</si>
  <si>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</si>
  <si>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</si>
  <si>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</si>
  <si>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</si>
  <si>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</si>
  <si>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</si>
  <si>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</si>
  <si>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</si>
  <si>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</si>
  <si>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</si>
  <si>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</si>
  <si>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</si>
  <si>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</si>
  <si>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</si>
  <si>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</si>
  <si>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</si>
  <si>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</si>
  <si>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</si>
  <si>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</si>
  <si>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</si>
  <si>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</si>
  <si>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</si>
  <si>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</si>
  <si>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</si>
  <si>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</si>
  <si>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</si>
  <si>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</si>
  <si>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</si>
  <si>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</si>
  <si>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</si>
  <si>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</si>
  <si>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</si>
  <si>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</si>
  <si>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</si>
  <si>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</si>
  <si>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</si>
  <si>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</si>
  <si>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</si>
  <si>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</si>
  <si>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</si>
  <si>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</si>
  <si>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</si>
  <si>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</si>
  <si>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</si>
  <si>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</si>
  <si>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</si>
  <si>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</si>
  <si>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</si>
  <si>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</si>
  <si>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</si>
  <si>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</si>
  <si>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</si>
  <si>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</si>
  <si>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</si>
  <si>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</si>
  <si>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</si>
  <si>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</si>
  <si>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</si>
  <si>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</si>
  <si>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</si>
  <si>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</si>
  <si>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</si>
  <si>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</si>
  <si>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</si>
  <si>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</si>
  <si>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</si>
  <si>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</si>
  <si>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</si>
  <si>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</si>
  <si>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</si>
  <si>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</si>
  <si>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</si>
  <si>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</si>
  <si>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</si>
  <si>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</si>
  <si>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</si>
  <si>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</si>
  <si>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</si>
  <si>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</si>
  <si>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</si>
  <si>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</si>
  <si>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</si>
  <si>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</si>
  <si>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</si>
  <si>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</si>
  <si>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</si>
  <si>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</si>
  <si>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</si>
  <si>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</si>
  <si>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</si>
  <si>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</si>
  <si>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</si>
  <si>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</si>
  <si>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</si>
  <si>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</si>
  <si>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</si>
  <si>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</si>
  <si>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</si>
  <si>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</si>
  <si>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</si>
  <si>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</si>
  <si>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</si>
  <si>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</si>
  <si>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</si>
  <si>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</si>
  <si>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</si>
  <si>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</si>
  <si>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</si>
  <si>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</si>
  <si>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</si>
  <si>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</si>
  <si>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</si>
  <si>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</si>
  <si>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</si>
  <si>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</si>
  <si>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</si>
  <si>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</si>
  <si>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</si>
  <si>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</si>
  <si>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</si>
  <si>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</si>
  <si>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</si>
  <si>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</si>
  <si>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</si>
  <si>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</si>
  <si>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</si>
  <si>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</si>
  <si>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</si>
  <si>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</si>
  <si>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</si>
  <si>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</si>
  <si>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</si>
  <si>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</si>
  <si>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</si>
  <si>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</si>
  <si>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</si>
  <si>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</si>
  <si>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</si>
  <si>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</si>
  <si>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</si>
  <si>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</si>
  <si>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</si>
  <si>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</si>
  <si>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</si>
  <si>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</si>
  <si>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</si>
  <si>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</si>
  <si>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</si>
  <si>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</si>
  <si>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</si>
  <si>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</si>
  <si>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</si>
  <si>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</si>
  <si>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</si>
  <si>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</si>
  <si>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</si>
  <si>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</si>
  <si>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</si>
  <si>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</si>
  <si>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</si>
  <si>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</si>
  <si>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</si>
  <si>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</si>
  <si>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</si>
  <si>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</si>
  <si>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</si>
  <si>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</si>
  <si>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</si>
  <si>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</si>
  <si>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</si>
  <si>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</si>
  <si>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</si>
  <si>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</si>
  <si>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</si>
  <si>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</si>
  <si>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</si>
  <si>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</si>
  <si>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</si>
  <si>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</si>
  <si>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</si>
  <si>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</si>
  <si>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</si>
  <si>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</si>
  <si>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</si>
  <si>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</si>
  <si>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</si>
  <si>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</si>
  <si>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</si>
  <si>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</si>
  <si>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</si>
  <si>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</si>
  <si>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</si>
  <si>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</si>
  <si>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</si>
  <si>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</si>
  <si>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</si>
  <si>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</si>
  <si>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</si>
  <si>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</si>
  <si>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</si>
  <si>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</si>
  <si>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</si>
  <si>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</si>
  <si>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</si>
  <si>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</si>
  <si>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</si>
  <si>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</si>
  <si>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</si>
  <si>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</si>
  <si>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</si>
  <si>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</si>
  <si>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</si>
  <si>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</si>
  <si>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</si>
  <si>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</si>
  <si>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</si>
  <si>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</si>
  <si>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</si>
  <si>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</si>
  <si>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</si>
  <si>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</si>
  <si>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</si>
  <si>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</si>
  <si>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</si>
  <si>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</si>
  <si>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</si>
  <si>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</si>
  <si>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</si>
  <si>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</si>
  <si>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</si>
  <si>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</si>
  <si>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</si>
  <si>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</si>
  <si>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</si>
  <si>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</si>
  <si>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</si>
  <si>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</si>
  <si>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</si>
  <si>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</si>
  <si>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</si>
  <si>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</si>
  <si>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</si>
  <si>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</si>
  <si>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</si>
  <si>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</si>
  <si>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</si>
  <si>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</si>
  <si>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</si>
  <si>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</si>
  <si>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</si>
  <si>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</si>
  <si>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</si>
  <si>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</si>
  <si>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</si>
  <si>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</si>
  <si>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</si>
  <si>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</si>
  <si>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</si>
  <si>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</si>
  <si>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</si>
  <si>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</si>
  <si>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</si>
  <si>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</si>
  <si>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</si>
  <si>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</si>
  <si>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</si>
  <si>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</si>
  <si>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</si>
  <si>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</si>
  <si>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</si>
  <si>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</si>
  <si>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</si>
  <si>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</si>
  <si>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</si>
  <si>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</si>
  <si>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</si>
  <si>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</si>
  <si>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</si>
  <si>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</si>
  <si>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</si>
  <si>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</si>
  <si>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</si>
  <si>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</si>
  <si>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</si>
  <si>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</si>
  <si>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</si>
  <si>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</si>
  <si>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</si>
  <si>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</si>
  <si>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</si>
  <si>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</si>
  <si>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</si>
  <si>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</si>
  <si>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</si>
  <si>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</si>
  <si>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</si>
  <si>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</si>
  <si>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</si>
  <si>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</si>
  <si>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</si>
  <si>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</si>
  <si>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</si>
  <si>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</si>
  <si>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</si>
  <si>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</si>
  <si>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</si>
  <si>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</si>
  <si>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</si>
  <si>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</si>
  <si>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</si>
  <si>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</si>
  <si>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</si>
  <si>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</si>
  <si>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</si>
  <si>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</si>
  <si>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</si>
  <si>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</si>
  <si>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</si>
  <si>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</si>
  <si>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</si>
  <si>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</si>
  <si>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</si>
  <si>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</si>
  <si>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</si>
  <si>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</si>
  <si>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</si>
  <si>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</si>
  <si>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</si>
  <si>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</si>
  <si>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</si>
  <si>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</si>
  <si>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</si>
  <si>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</si>
  <si>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</si>
  <si>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</si>
  <si>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</si>
  <si>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</si>
  <si>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</si>
  <si>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</si>
  <si>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</si>
  <si>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</si>
  <si>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</si>
  <si>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</si>
  <si>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</si>
  <si>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</si>
  <si>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</si>
  <si>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</si>
  <si>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</si>
  <si>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</si>
  <si>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</si>
  <si>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</si>
  <si>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</si>
  <si>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</si>
  <si>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</si>
  <si>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</si>
  <si>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</si>
  <si>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</si>
  <si>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</si>
  <si>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</si>
  <si>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</si>
  <si>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</si>
  <si>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</si>
  <si>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</si>
  <si>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</si>
  <si>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</si>
  <si>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</si>
  <si>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</si>
  <si>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</si>
  <si>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</si>
  <si>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</si>
  <si>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</si>
  <si>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</si>
  <si>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</si>
  <si>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</si>
  <si>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</si>
  <si>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</si>
  <si>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</si>
  <si>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</si>
  <si>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</si>
  <si>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</si>
  <si>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</si>
  <si>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</si>
  <si>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</si>
  <si>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</si>
  <si>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</si>
  <si>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</si>
  <si>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</si>
  <si>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</si>
  <si>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</si>
  <si>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</si>
  <si>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</si>
  <si>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</si>
  <si>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</si>
  <si>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</si>
  <si>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</si>
  <si>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</si>
  <si>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</si>
  <si>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</si>
  <si>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</si>
  <si>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</si>
  <si>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</si>
  <si>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</si>
  <si>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</si>
  <si>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</si>
  <si>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</si>
  <si>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</si>
  <si>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</si>
  <si>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</si>
  <si>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</si>
  <si>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</si>
  <si>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</si>
  <si>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</si>
  <si>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</si>
  <si>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</si>
  <si>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</si>
  <si>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</si>
  <si>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</si>
  <si>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</si>
  <si>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</si>
  <si>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</si>
  <si>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</si>
  <si>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</si>
  <si>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</si>
  <si>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</si>
  <si>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</si>
  <si>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</si>
  <si>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</si>
  <si>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</si>
  <si>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</si>
  <si>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</si>
  <si>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</si>
  <si>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</si>
  <si>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</si>
  <si>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</si>
  <si>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</si>
  <si>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</si>
  <si>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</si>
  <si>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</si>
  <si>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</si>
  <si>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</si>
  <si>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</si>
  <si>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</si>
  <si>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</si>
  <si>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</si>
  <si>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</si>
  <si>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</si>
  <si>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</si>
  <si>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</si>
  <si>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</si>
  <si>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</si>
  <si>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</si>
  <si>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</si>
  <si>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</si>
  <si>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</si>
  <si>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</si>
  <si>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</si>
  <si>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</si>
  <si>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</si>
  <si>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</si>
  <si>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</si>
  <si>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</si>
  <si>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</si>
  <si>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</si>
  <si>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</si>
  <si>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</si>
  <si>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</si>
  <si>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</si>
  <si>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</si>
  <si>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</si>
  <si>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</si>
  <si>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</si>
  <si>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</si>
  <si>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</si>
  <si>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</si>
  <si>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</si>
  <si>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</si>
  <si>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</si>
  <si>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</si>
  <si>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</si>
  <si>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</si>
  <si>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</si>
  <si>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</si>
  <si>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</si>
  <si>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</si>
  <si>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</si>
  <si>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</si>
  <si>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</si>
  <si>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</si>
  <si>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</si>
  <si>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</si>
  <si>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</si>
  <si>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</si>
  <si>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</si>
  <si>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</si>
  <si>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</si>
  <si>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</si>
  <si>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</si>
  <si>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</si>
  <si>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</si>
  <si>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</si>
  <si>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</si>
  <si>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</si>
  <si>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</si>
  <si>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</si>
  <si>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</si>
  <si>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</si>
  <si>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</si>
  <si>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</si>
  <si>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</si>
  <si>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</si>
  <si>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</si>
  <si>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</si>
  <si>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</si>
  <si>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</si>
  <si>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</si>
  <si>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</si>
  <si>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</si>
  <si>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</si>
  <si>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</si>
  <si>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</si>
  <si>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</si>
  <si>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</si>
  <si>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</si>
  <si>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</si>
  <si>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</si>
  <si>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</si>
  <si>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</si>
  <si>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</si>
  <si>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</si>
  <si>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</si>
  <si>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</si>
  <si>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</si>
  <si>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</si>
  <si>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</si>
  <si>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</si>
  <si>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</si>
  <si>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</si>
  <si>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</si>
  <si>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</si>
  <si>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</si>
  <si>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</si>
  <si>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</si>
  <si>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</si>
  <si>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</si>
  <si>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</si>
  <si>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</si>
  <si>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</si>
  <si>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</si>
  <si>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</si>
  <si>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</si>
  <si>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</si>
  <si>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</si>
  <si>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</si>
  <si>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</si>
  <si>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</si>
  <si>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</si>
  <si>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</si>
  <si>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</si>
  <si>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</si>
  <si>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</si>
  <si>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</si>
  <si>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</si>
  <si>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</si>
  <si>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</si>
  <si>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</si>
  <si>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</si>
  <si>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</si>
  <si>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</si>
  <si>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</si>
  <si>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</si>
  <si>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</si>
  <si>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</si>
  <si>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</si>
  <si>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</si>
  <si>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</si>
  <si>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</si>
  <si>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</si>
  <si>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</si>
  <si>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</si>
  <si>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</si>
  <si>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</si>
  <si>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</si>
  <si>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</si>
  <si>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</si>
  <si>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</si>
  <si>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</si>
  <si>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</si>
  <si>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</si>
  <si>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</si>
  <si>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</si>
  <si>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</si>
  <si>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</si>
  <si>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</si>
  <si>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</si>
  <si>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</si>
  <si>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</si>
  <si>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</si>
  <si>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</si>
  <si>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</si>
  <si>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</si>
  <si>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</si>
  <si>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</si>
  <si>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</si>
  <si>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</si>
  <si>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</si>
  <si>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</si>
  <si>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</si>
  <si>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</si>
  <si>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</si>
  <si>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</si>
  <si>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</si>
  <si>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</si>
  <si>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</si>
  <si>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</si>
  <si>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</si>
  <si>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</si>
  <si>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</si>
  <si>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</si>
  <si>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</si>
  <si>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</si>
  <si>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</si>
  <si>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</si>
  <si>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</si>
  <si>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</si>
  <si>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</si>
  <si>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</si>
  <si>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</si>
  <si>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</si>
  <si>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</si>
  <si>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</si>
  <si>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</si>
  <si>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</si>
  <si>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</si>
  <si>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</si>
  <si>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</si>
  <si>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</si>
  <si>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</si>
  <si>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</si>
  <si>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</si>
  <si>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</si>
  <si>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</si>
  <si>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</si>
  <si>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</si>
  <si>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</si>
  <si>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</si>
  <si>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</si>
  <si>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</si>
  <si>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</si>
  <si>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</si>
  <si>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</si>
  <si>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</si>
  <si>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</si>
  <si>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</si>
  <si>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</si>
  <si>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</si>
  <si>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</si>
  <si>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</si>
  <si>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</si>
  <si>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</si>
  <si>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</si>
  <si>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</si>
  <si>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</si>
  <si>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</si>
  <si>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</si>
  <si>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</si>
  <si>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</si>
  <si>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</si>
  <si>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</si>
  <si>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</si>
  <si>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</si>
  <si>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</si>
  <si>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</si>
  <si>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</si>
  <si>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</si>
  <si>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</si>
  <si>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</si>
  <si>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</si>
  <si>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</si>
  <si>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</si>
  <si>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</si>
  <si>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</si>
  <si>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</si>
  <si>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</si>
  <si>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</si>
  <si>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</si>
  <si>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</si>
  <si>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</si>
  <si>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</si>
  <si>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</si>
  <si>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</si>
  <si>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</si>
  <si>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</si>
  <si>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</si>
  <si>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</si>
  <si>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</si>
  <si>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</si>
  <si>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</si>
  <si>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</si>
  <si>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</si>
  <si>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</si>
  <si>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</si>
  <si>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</si>
  <si>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</si>
  <si>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</si>
  <si>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</si>
  <si>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</si>
  <si>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</si>
  <si>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</si>
  <si>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</si>
  <si>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</si>
  <si>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</si>
  <si>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</si>
  <si>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</si>
  <si>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</si>
  <si>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</si>
  <si>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</si>
  <si>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</si>
  <si>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</si>
  <si>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</si>
  <si>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</si>
  <si>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</si>
  <si>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</si>
  <si>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</si>
  <si>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</si>
  <si>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</si>
  <si>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</si>
  <si>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</si>
  <si>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</si>
  <si>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</si>
  <si>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</si>
  <si>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</si>
  <si>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</si>
  <si>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</si>
  <si>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</si>
  <si>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</si>
  <si>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</si>
  <si>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</si>
  <si>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</si>
  <si>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</si>
  <si>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</si>
  <si>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</si>
  <si>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</si>
  <si>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</si>
  <si>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</si>
  <si>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</si>
  <si>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</si>
  <si>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</si>
  <si>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</si>
  <si>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</si>
  <si>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</si>
  <si>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</si>
  <si>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</si>
  <si>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</si>
  <si>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</si>
  <si>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</si>
  <si>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</si>
  <si>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</si>
  <si>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</si>
  <si>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</si>
  <si>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</si>
  <si>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</si>
  <si>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</si>
  <si>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</si>
  <si>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</si>
  <si>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</si>
  <si>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</si>
  <si>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</si>
  <si>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</si>
  <si>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</si>
  <si>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</si>
  <si>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</si>
  <si>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</si>
  <si>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</si>
  <si>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</si>
  <si>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</si>
  <si>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</si>
  <si>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</si>
  <si>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</si>
  <si>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</si>
  <si>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</si>
  <si>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</si>
  <si>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</si>
  <si>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</si>
  <si>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</si>
  <si>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</si>
  <si>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</si>
  <si>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</si>
  <si>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</si>
  <si>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</si>
  <si>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</si>
  <si>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</si>
  <si>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</si>
  <si>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</si>
  <si>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</si>
  <si>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</si>
  <si>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</si>
  <si>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</si>
  <si>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</si>
  <si>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</si>
  <si>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</si>
  <si>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</si>
  <si>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</si>
  <si>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</si>
  <si>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</si>
  <si>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</si>
  <si>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</si>
  <si>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</si>
  <si>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</si>
  <si>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</si>
  <si>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</si>
  <si>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</si>
  <si>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</si>
  <si>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</si>
  <si>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</si>
  <si>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</si>
  <si>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</si>
  <si>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</si>
  <si>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</si>
  <si>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</si>
  <si>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</si>
  <si>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</si>
  <si>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</si>
  <si>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</si>
  <si>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</si>
  <si>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</si>
  <si>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</si>
  <si>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</si>
  <si>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</si>
  <si>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</si>
  <si>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</si>
  <si>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</si>
  <si>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</si>
  <si>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</si>
  <si>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</si>
  <si>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</si>
  <si>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</si>
  <si>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</si>
  <si>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</si>
  <si>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</si>
  <si>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</si>
  <si>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</si>
  <si>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</si>
  <si>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</si>
  <si>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</si>
  <si>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</si>
  <si>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</si>
  <si>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</si>
  <si>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</si>
  <si>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</si>
  <si>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</si>
  <si>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</si>
  <si>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</si>
  <si>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</si>
  <si>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</si>
  <si>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</si>
  <si>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</si>
  <si>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</si>
  <si>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</si>
  <si>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</si>
  <si>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</si>
  <si>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</si>
  <si>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</si>
  <si>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</si>
  <si>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</si>
  <si>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</si>
  <si>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</si>
  <si>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</si>
  <si>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</si>
  <si>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</si>
  <si>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</si>
  <si>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</si>
  <si>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</si>
  <si>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</si>
  <si>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</si>
  <si>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</si>
  <si>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</si>
  <si>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</si>
  <si>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</si>
  <si>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</si>
  <si>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</si>
  <si>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</si>
  <si>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</si>
  <si>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</si>
  <si>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</si>
  <si>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</si>
  <si>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</si>
  <si>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</si>
  <si>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</si>
  <si>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</si>
  <si>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</si>
  <si>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</si>
  <si>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</si>
  <si>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</si>
  <si>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</si>
  <si>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</si>
  <si>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</si>
  <si>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</si>
  <si>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</si>
  <si>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</si>
  <si>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</si>
  <si>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</si>
  <si>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</si>
  <si>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</si>
  <si>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</si>
  <si>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</si>
  <si>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</si>
  <si>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</si>
  <si>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</si>
  <si>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</si>
  <si>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</si>
  <si>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</si>
  <si>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</si>
  <si>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</si>
  <si>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</si>
  <si>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</si>
  <si>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</si>
  <si>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</si>
  <si>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</si>
  <si>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</si>
  <si>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</si>
  <si>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</si>
  <si>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</si>
  <si>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</si>
  <si>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</si>
  <si>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</si>
  <si>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</si>
  <si>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</si>
  <si>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</si>
  <si>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</si>
  <si>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</si>
  <si>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</si>
  <si>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</si>
  <si>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</si>
  <si>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</si>
  <si>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</si>
  <si>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</si>
  <si>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</si>
  <si>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</si>
  <si>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</si>
  <si>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</si>
  <si>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</si>
  <si>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</si>
  <si>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</si>
  <si>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</si>
  <si>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</si>
  <si>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</si>
  <si>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</si>
  <si>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</si>
  <si>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</si>
  <si>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</si>
  <si>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</si>
  <si>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</si>
  <si>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</si>
  <si>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</si>
  <si>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</si>
  <si>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</si>
  <si>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</si>
  <si>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</si>
  <si>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</si>
  <si>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</si>
  <si>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</si>
  <si>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</si>
  <si>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</si>
  <si>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</si>
  <si>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</si>
  <si>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</si>
  <si>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</si>
  <si>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</si>
  <si>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</si>
  <si>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</si>
  <si>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</si>
  <si>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</si>
  <si>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</si>
  <si>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</si>
  <si>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</si>
  <si>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</si>
  <si>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</si>
  <si>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</si>
  <si>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</si>
  <si>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</si>
  <si>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</si>
  <si>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</si>
  <si>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</si>
  <si>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</si>
  <si>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</si>
  <si>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</si>
  <si>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</si>
  <si>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</si>
  <si>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</si>
  <si>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</si>
  <si>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</si>
  <si>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</si>
  <si>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</si>
  <si>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</si>
  <si>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</si>
  <si>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</si>
  <si>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</si>
  <si>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</si>
  <si>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</si>
  <si>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</si>
  <si>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</si>
  <si>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</si>
  <si>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</si>
  <si>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</si>
  <si>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</si>
  <si>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</si>
  <si>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</si>
  <si>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</si>
  <si>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</si>
  <si>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</si>
  <si>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</si>
  <si>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</si>
  <si>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</si>
  <si>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</si>
  <si>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</si>
  <si>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</si>
  <si>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</si>
  <si>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</si>
  <si>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</si>
  <si>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</si>
  <si>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</si>
  <si>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</si>
  <si>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</si>
  <si>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</si>
  <si>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</si>
  <si>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</si>
  <si>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</si>
  <si>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</si>
  <si>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</si>
  <si>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</si>
  <si>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</si>
  <si>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</si>
  <si>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</si>
  <si>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</si>
  <si>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</si>
  <si>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</si>
  <si>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</si>
  <si>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</si>
  <si>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</si>
  <si>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</si>
  <si>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</si>
  <si>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</si>
  <si>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</si>
  <si>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</si>
  <si>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</si>
  <si>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</si>
  <si>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</si>
  <si>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</si>
  <si>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</si>
  <si>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</si>
  <si>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</si>
  <si>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</si>
  <si>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</si>
  <si>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</si>
  <si>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</si>
  <si>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</si>
  <si>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</si>
  <si>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</si>
  <si>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</si>
  <si>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</si>
  <si>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</si>
  <si>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</si>
  <si>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</si>
  <si>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</si>
  <si>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</si>
  <si>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</si>
  <si>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</si>
  <si>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</si>
  <si>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</si>
  <si>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</si>
  <si>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</si>
  <si>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</si>
  <si>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</si>
  <si>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</si>
  <si>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</si>
  <si>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</si>
  <si>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</si>
  <si>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</si>
  <si>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</si>
  <si>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</si>
  <si>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</si>
  <si>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</si>
  <si>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</si>
  <si>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</si>
  <si>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</si>
  <si>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</si>
  <si>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</si>
  <si>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</si>
  <si>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</si>
  <si>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</si>
  <si>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</si>
  <si>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</si>
  <si>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</si>
  <si>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</si>
  <si>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</si>
  <si>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</si>
  <si>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</si>
  <si>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</si>
  <si>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</si>
  <si>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</si>
  <si>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</si>
  <si>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</si>
  <si>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</si>
  <si>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</si>
  <si>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</si>
  <si>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</si>
  <si>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</si>
  <si>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</si>
  <si>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</si>
  <si>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</si>
  <si>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</si>
  <si>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</si>
  <si>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</si>
  <si>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</si>
  <si>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</si>
  <si>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</si>
  <si>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</si>
  <si>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</si>
  <si>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</si>
  <si>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</si>
  <si>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</si>
  <si>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</si>
  <si>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</si>
  <si>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</si>
  <si>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</si>
  <si>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</si>
  <si>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</si>
  <si>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</si>
  <si>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</si>
  <si>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</si>
  <si>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</si>
  <si>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</si>
  <si>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</si>
  <si>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</si>
  <si>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</si>
  <si>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</si>
  <si>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</si>
  <si>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</si>
  <si>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</si>
  <si>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</si>
  <si>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</si>
  <si>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</si>
  <si>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</si>
  <si>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</si>
  <si>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</si>
  <si>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</si>
  <si>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</si>
  <si>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</si>
  <si>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</si>
  <si>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</si>
  <si>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</si>
  <si>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</si>
  <si>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</si>
  <si>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</si>
  <si>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</si>
  <si>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</si>
  <si>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</si>
  <si>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</si>
  <si>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</si>
  <si>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</si>
  <si>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</si>
  <si>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</si>
  <si>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</si>
  <si>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</si>
  <si>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</si>
  <si>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</si>
  <si>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</si>
  <si>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</si>
  <si>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</si>
  <si>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</si>
  <si>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</si>
  <si>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</si>
  <si>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</si>
  <si>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</si>
  <si>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</si>
  <si>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</si>
  <si>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</si>
  <si>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</si>
  <si>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</si>
  <si>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</si>
  <si>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</si>
  <si>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</si>
  <si>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</si>
  <si>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</si>
  <si>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</si>
  <si>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</si>
  <si>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</si>
  <si>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</si>
  <si>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</si>
  <si>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</si>
  <si>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</si>
  <si>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</si>
  <si>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</si>
  <si>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</si>
  <si>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</si>
  <si>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</si>
  <si>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</si>
  <si>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</si>
  <si>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</si>
  <si>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</si>
  <si>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</si>
  <si>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</si>
  <si>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</si>
  <si>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</si>
  <si>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</si>
  <si>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</si>
  <si>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</si>
  <si>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</si>
  <si>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</si>
  <si>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</si>
  <si>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</si>
  <si>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</si>
  <si>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</si>
  <si>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</si>
  <si>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</si>
  <si>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</si>
  <si>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</si>
  <si>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</si>
  <si>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</si>
  <si>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</si>
  <si>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</si>
  <si>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</si>
  <si>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</si>
  <si>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</si>
  <si>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</si>
  <si>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</si>
  <si>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</si>
  <si>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</si>
  <si>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</si>
  <si>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</si>
  <si>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</si>
  <si>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</si>
  <si>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</si>
  <si>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</si>
  <si>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</si>
  <si>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</si>
  <si>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</si>
  <si>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</si>
  <si>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</si>
  <si>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</si>
  <si>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</si>
  <si>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</si>
  <si>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</si>
  <si>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</si>
  <si>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</si>
  <si>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</si>
  <si>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</si>
  <si>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</si>
  <si>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</si>
  <si>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</si>
  <si>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</si>
  <si>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</si>
  <si>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</si>
  <si>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</si>
  <si>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</si>
  <si>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</si>
  <si>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</si>
  <si>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</si>
  <si>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</si>
  <si>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</si>
  <si>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</si>
  <si>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</si>
  <si>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</si>
  <si>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</si>
  <si>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</si>
  <si>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</si>
  <si>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</si>
  <si>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</si>
  <si>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</si>
  <si>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</si>
  <si>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</si>
  <si>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</si>
  <si>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</si>
  <si>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</si>
  <si>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</si>
  <si>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</si>
  <si>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</si>
  <si>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</si>
  <si>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</si>
  <si>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</si>
  <si>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</si>
  <si>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</si>
  <si>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</si>
  <si>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</si>
  <si>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</si>
  <si>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</si>
  <si>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</si>
  <si>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</si>
  <si>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</si>
  <si>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</si>
  <si>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</si>
  <si>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</si>
  <si>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</si>
  <si>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</si>
  <si>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</si>
  <si>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</si>
  <si>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</si>
  <si>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</si>
  <si>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</si>
  <si>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</si>
  <si>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</si>
  <si>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</si>
  <si>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</si>
  <si>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</si>
  <si>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</si>
  <si>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</si>
  <si>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</si>
  <si>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</si>
  <si>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</si>
  <si>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</si>
  <si>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</si>
  <si>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</si>
  <si>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</si>
  <si>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</si>
  <si>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</si>
  <si>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</si>
  <si>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</si>
  <si>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</si>
  <si>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</si>
  <si>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</si>
  <si>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</si>
  <si>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</si>
  <si>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</si>
  <si>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</si>
  <si>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</si>
  <si>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</si>
  <si>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</si>
  <si>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</si>
  <si>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</si>
  <si>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</si>
  <si>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</si>
  <si>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</si>
  <si>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</si>
  <si>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</si>
  <si>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</si>
  <si>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</si>
  <si>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</si>
  <si>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</si>
  <si>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</si>
  <si>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</si>
  <si>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</si>
  <si>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</si>
  <si>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</si>
  <si>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</si>
  <si>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</si>
  <si>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</si>
  <si>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</si>
  <si>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</si>
  <si>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</si>
  <si>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</si>
  <si>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</si>
  <si>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</si>
  <si>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</si>
  <si>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</si>
  <si>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</si>
  <si>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</si>
  <si>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</si>
  <si>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</si>
  <si>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</si>
  <si>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</si>
  <si>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</si>
  <si>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</si>
  <si>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</si>
  <si>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</si>
  <si>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</si>
  <si>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</si>
  <si>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</si>
  <si>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</si>
  <si>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</si>
  <si>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</si>
  <si>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</si>
  <si>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</si>
  <si>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</si>
  <si>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</si>
  <si>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</si>
  <si>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</si>
  <si>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</si>
  <si>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</si>
  <si>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</si>
  <si>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</si>
  <si>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</si>
  <si>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</si>
  <si>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</si>
  <si>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</si>
  <si>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</si>
  <si>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</si>
  <si>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</si>
  <si>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</si>
  <si>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</si>
  <si>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</si>
  <si>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</si>
  <si>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</si>
  <si>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</si>
  <si>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</si>
  <si>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</si>
  <si>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</si>
  <si>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</si>
  <si>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</si>
  <si>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</si>
  <si>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</si>
  <si>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</si>
  <si>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</si>
  <si>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</si>
  <si>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</si>
  <si>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</si>
  <si>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</si>
  <si>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</si>
  <si>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</si>
  <si>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</si>
  <si>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</si>
  <si>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</si>
  <si>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</si>
  <si>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</si>
  <si>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</si>
  <si>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</si>
  <si>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</si>
  <si>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</si>
  <si>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</si>
  <si>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</si>
  <si>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</si>
  <si>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</si>
  <si>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</si>
  <si>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</si>
  <si>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</si>
  <si>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</si>
  <si>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</si>
  <si>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</si>
  <si>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</si>
  <si>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</si>
  <si>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</si>
  <si>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</si>
  <si>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</si>
  <si>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</si>
  <si>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</si>
  <si>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</si>
  <si>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</si>
  <si>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</si>
  <si>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</si>
  <si>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</si>
  <si>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</si>
  <si>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</si>
  <si>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</si>
  <si>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</si>
  <si>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</si>
  <si>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</si>
  <si>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</si>
  <si>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</si>
  <si>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</si>
  <si>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</si>
  <si>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</si>
  <si>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</si>
  <si>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</si>
  <si>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</si>
  <si>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</si>
  <si>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</si>
  <si>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</si>
  <si>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</si>
  <si>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</si>
  <si>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</si>
  <si>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</si>
  <si>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</si>
  <si>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</si>
  <si>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</si>
  <si>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</si>
  <si>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</si>
  <si>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</si>
  <si>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</si>
  <si>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</si>
  <si>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</si>
  <si>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</si>
  <si>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</si>
  <si>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</si>
  <si>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</si>
  <si>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</si>
  <si>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</si>
  <si>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</si>
  <si>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</si>
  <si>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</si>
  <si>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</si>
  <si>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</si>
  <si>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</si>
  <si>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</si>
  <si>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</si>
  <si>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</si>
  <si>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</si>
  <si>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</si>
  <si>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</si>
  <si>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</si>
  <si>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</si>
  <si>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</si>
  <si>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</si>
  <si>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</si>
  <si>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</si>
  <si>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</si>
  <si>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</si>
  <si>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</si>
  <si>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</si>
  <si>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</si>
  <si>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</si>
  <si>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</si>
  <si>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</si>
  <si>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</si>
  <si>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</si>
  <si>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</si>
  <si>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</si>
  <si>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</si>
  <si>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</si>
  <si>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</si>
  <si>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</si>
  <si>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</si>
  <si>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</si>
  <si>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</si>
  <si>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</si>
  <si>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</si>
  <si>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</si>
  <si>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</si>
  <si>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</si>
  <si>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</si>
  <si>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</si>
  <si>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</si>
  <si>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</si>
  <si>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</si>
  <si>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</si>
  <si>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</si>
  <si>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</si>
  <si>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</si>
  <si>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</si>
  <si>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</si>
  <si>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</si>
  <si>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</si>
  <si>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</si>
  <si>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</si>
  <si>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</si>
  <si>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</si>
  <si>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</si>
  <si>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</si>
  <si>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</si>
  <si>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</si>
  <si>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</si>
  <si>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</si>
  <si>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</si>
  <si>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</si>
  <si>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</si>
  <si>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</si>
  <si>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</si>
  <si>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</si>
  <si>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</si>
  <si>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</si>
  <si>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</si>
  <si>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</si>
  <si>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</si>
  <si>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</si>
  <si>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</si>
  <si>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</si>
  <si>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</si>
  <si>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</si>
  <si>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</si>
  <si>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</si>
  <si>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</si>
  <si>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</si>
  <si>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</si>
  <si>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</si>
  <si>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</si>
  <si>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</si>
  <si>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</si>
  <si>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</si>
  <si>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</si>
  <si>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</si>
  <si>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</si>
  <si>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</si>
  <si>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</si>
  <si>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</si>
  <si>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</si>
  <si>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</si>
  <si>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</si>
  <si>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</si>
  <si>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</si>
  <si>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</si>
  <si>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</si>
  <si>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</si>
  <si>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</si>
  <si>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</si>
  <si>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</si>
  <si>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</si>
  <si>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</si>
  <si>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</si>
  <si>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</si>
  <si>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</si>
  <si>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</si>
  <si>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</si>
  <si>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</si>
  <si>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</si>
  <si>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</si>
  <si>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</si>
  <si>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</si>
  <si>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</si>
  <si>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</si>
  <si>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</si>
  <si>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</si>
  <si>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</si>
  <si>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</si>
  <si>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</si>
  <si>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</si>
  <si>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</si>
  <si>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</si>
  <si>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</si>
  <si>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</si>
  <si>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</si>
  <si>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</si>
  <si>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</si>
  <si>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</si>
  <si>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</si>
  <si>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</si>
  <si>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</si>
  <si>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</si>
  <si>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</si>
  <si>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</si>
  <si>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</si>
  <si>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</si>
  <si>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</si>
  <si>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</si>
  <si>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</si>
  <si>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</si>
  <si>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</si>
  <si>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</si>
  <si>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</si>
  <si>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</si>
  <si>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</si>
  <si>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</si>
  <si>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</si>
  <si>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</si>
  <si>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</si>
  <si>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</si>
  <si>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</si>
  <si>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</si>
  <si>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</si>
  <si>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</si>
  <si>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</si>
  <si>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</si>
  <si>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</si>
  <si>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</si>
  <si>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</si>
  <si>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</si>
  <si>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</si>
  <si>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</si>
  <si>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</si>
  <si>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</si>
  <si>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</si>
  <si>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</si>
  <si>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</si>
  <si>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</si>
  <si>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</si>
  <si>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</si>
  <si>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</si>
  <si>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</si>
  <si>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</si>
  <si>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</si>
  <si>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</si>
  <si>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</si>
  <si>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</si>
  <si>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</si>
  <si>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</si>
  <si>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</si>
  <si>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</si>
  <si>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</si>
  <si>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</si>
  <si>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</si>
  <si>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</si>
  <si>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</si>
  <si>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</si>
  <si>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</si>
  <si>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</si>
  <si>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</si>
  <si>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</si>
  <si>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</si>
  <si>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</si>
  <si>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</si>
  <si>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</si>
  <si>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</si>
  <si>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</si>
  <si>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</si>
  <si>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</si>
  <si>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</si>
  <si>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</si>
  <si>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</si>
  <si>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</si>
  <si>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</si>
  <si>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</si>
  <si>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</si>
  <si>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</si>
  <si>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</si>
  <si>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</si>
  <si>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</si>
  <si>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</si>
  <si>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</si>
  <si>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</si>
  <si>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</si>
  <si>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</si>
  <si>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</si>
  <si>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</si>
  <si>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</si>
  <si>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</si>
  <si>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</si>
  <si>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</si>
  <si>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</si>
  <si>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</si>
  <si>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</si>
  <si>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</si>
  <si>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</si>
  <si>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</si>
  <si>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</si>
  <si>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</si>
  <si>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</si>
  <si>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</si>
  <si>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</si>
  <si>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</si>
  <si>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</si>
  <si>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</si>
  <si>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</si>
  <si>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</si>
  <si>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</si>
  <si>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</si>
  <si>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</si>
  <si>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</si>
  <si>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</si>
  <si>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</si>
  <si>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</si>
  <si>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</si>
  <si>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</si>
  <si>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</si>
  <si>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</si>
  <si>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</si>
  <si>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</si>
  <si>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</si>
  <si>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</si>
  <si>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</si>
  <si>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</si>
  <si>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</si>
  <si>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</si>
  <si>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</si>
  <si>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</si>
  <si>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</si>
  <si>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</si>
  <si>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</si>
  <si>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</si>
  <si>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</si>
  <si>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</si>
  <si>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</si>
  <si>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</si>
  <si>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</si>
  <si>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</si>
  <si>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</si>
  <si>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</si>
  <si>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</si>
  <si>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</si>
  <si>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</si>
  <si>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</si>
  <si>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</si>
  <si>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</si>
  <si>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</si>
  <si>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</si>
  <si>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</si>
  <si>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</si>
  <si>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</si>
  <si>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</si>
  <si>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</si>
  <si>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</si>
  <si>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</si>
  <si>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</si>
  <si>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</si>
  <si>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</si>
  <si>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</si>
  <si>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</si>
  <si>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</si>
  <si>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</si>
  <si>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</si>
  <si>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</si>
  <si>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</si>
  <si>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</si>
  <si>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</si>
  <si>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</si>
  <si>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</si>
  <si>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</si>
  <si>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</si>
  <si>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</si>
  <si>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</si>
  <si>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</si>
  <si>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</si>
  <si>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</si>
  <si>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</si>
  <si>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</si>
  <si>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</si>
  <si>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</si>
  <si>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</si>
  <si>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</si>
  <si>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</si>
  <si>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</si>
  <si>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</si>
  <si>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</si>
  <si>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</si>
  <si>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</si>
  <si>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</si>
  <si>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</si>
  <si>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</si>
  <si>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</si>
  <si>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</si>
  <si>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</si>
  <si>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</si>
  <si>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</si>
  <si>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</si>
  <si>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</si>
  <si>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</si>
  <si>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</si>
  <si>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</si>
  <si>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</si>
  <si>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</si>
  <si>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</si>
  <si>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</si>
  <si>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</si>
  <si>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</si>
  <si>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</si>
  <si>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</si>
  <si>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</si>
  <si>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</si>
  <si>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</si>
  <si>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</si>
  <si>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</si>
  <si>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</si>
  <si>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</si>
  <si>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</si>
  <si>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</si>
  <si>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</si>
  <si>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</si>
  <si>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</si>
  <si>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</si>
  <si>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</si>
  <si>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</si>
  <si>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</si>
  <si>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</si>
  <si>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</si>
  <si>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</si>
  <si>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</si>
  <si>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</si>
  <si>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</si>
  <si>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</si>
  <si>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</si>
  <si>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</si>
  <si>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</si>
  <si>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</si>
  <si>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</si>
  <si>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</si>
  <si>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</si>
  <si>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</si>
  <si>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</si>
  <si>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</si>
  <si>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</si>
  <si>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</si>
  <si>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</si>
  <si>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</si>
  <si>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</si>
  <si>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</si>
  <si>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</si>
  <si>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</si>
  <si>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</si>
  <si>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</si>
  <si>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</si>
  <si>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</si>
  <si>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</si>
  <si>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</si>
  <si>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</si>
  <si>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</si>
  <si>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</si>
  <si>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</si>
  <si>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</si>
  <si>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</si>
  <si>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</si>
  <si>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</si>
  <si>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</si>
  <si>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</si>
  <si>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</si>
  <si>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</si>
  <si>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</si>
  <si>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</si>
  <si>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</si>
  <si>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</si>
  <si>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</si>
  <si>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</si>
  <si>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</si>
  <si>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</si>
  <si>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</si>
  <si>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</si>
  <si>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</si>
  <si>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</si>
  <si>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</si>
  <si>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</si>
  <si>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</si>
  <si>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</si>
  <si>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</si>
  <si>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</si>
  <si>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</si>
  <si>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</si>
  <si>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</si>
  <si>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</si>
  <si>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</si>
  <si>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</si>
  <si>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</si>
  <si>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</si>
  <si>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</si>
  <si>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</si>
  <si>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</si>
  <si>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</si>
  <si>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</si>
  <si>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</si>
  <si>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</si>
  <si>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</si>
  <si>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</si>
  <si>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</si>
  <si>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</si>
  <si>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</si>
  <si>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</si>
  <si>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</si>
  <si>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</si>
  <si>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</si>
  <si>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</si>
  <si>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</si>
  <si>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</si>
  <si>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</si>
  <si>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</si>
  <si>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</si>
  <si>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</si>
  <si>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</si>
  <si>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</si>
  <si>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</si>
  <si>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</si>
  <si>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</si>
  <si>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</si>
  <si>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</si>
  <si>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</si>
  <si>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</si>
  <si>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</si>
  <si>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</si>
  <si>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</si>
  <si>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</si>
  <si>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</si>
  <si>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</si>
  <si>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</si>
  <si>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</si>
  <si>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</si>
  <si>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</si>
  <si>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</si>
  <si>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</si>
  <si>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</si>
  <si>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</si>
  <si>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</si>
  <si>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</si>
  <si>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</si>
  <si>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</si>
  <si>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</si>
  <si>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</si>
  <si>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</si>
  <si>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</si>
  <si>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</si>
  <si>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</si>
  <si>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</si>
  <si>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</si>
  <si>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</si>
  <si>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</si>
  <si>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</si>
  <si>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</si>
  <si>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</si>
  <si>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</si>
  <si>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</si>
  <si>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</si>
  <si>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</si>
  <si>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</si>
  <si>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</si>
  <si>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</si>
  <si>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</si>
  <si>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</si>
  <si>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</si>
  <si>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</si>
  <si>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</si>
  <si>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</si>
  <si>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</si>
  <si>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</si>
  <si>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</si>
  <si>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</si>
  <si>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</si>
  <si>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</si>
  <si>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</si>
  <si>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</si>
  <si>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</si>
  <si>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</si>
  <si>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</si>
  <si>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</si>
  <si>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</si>
  <si>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</si>
  <si>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</si>
  <si>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</si>
  <si>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</si>
  <si>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</si>
  <si>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</si>
  <si>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</si>
  <si>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</si>
  <si>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</si>
  <si>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</si>
  <si>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</si>
  <si>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</si>
  <si>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</si>
  <si>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</si>
  <si>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</si>
  <si>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</si>
  <si>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</si>
  <si>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</si>
  <si>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</si>
  <si>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</si>
  <si>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</si>
  <si>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</si>
  <si>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</si>
  <si>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</si>
  <si>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</si>
  <si>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</si>
  <si>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</si>
  <si>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</si>
  <si>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</si>
  <si>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</si>
  <si>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</si>
  <si>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</si>
  <si>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</si>
  <si>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</si>
  <si>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</si>
  <si>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</si>
  <si>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</si>
  <si>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</si>
  <si>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</si>
  <si>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</si>
  <si>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</si>
  <si>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</si>
  <si>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</si>
  <si>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</si>
  <si>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</si>
  <si>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</si>
  <si>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</si>
  <si>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</si>
  <si>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</si>
  <si>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</si>
  <si>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</si>
  <si>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</si>
  <si>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</si>
  <si>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</si>
  <si>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</si>
  <si>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</si>
  <si>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</si>
  <si>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</si>
  <si>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</si>
  <si>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</si>
  <si>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</si>
  <si>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</si>
  <si>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</si>
  <si>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</si>
  <si>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</si>
  <si>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</si>
  <si>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</si>
  <si>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</si>
  <si>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</si>
  <si>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</si>
  <si>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</si>
  <si>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</si>
  <si>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</si>
  <si>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</si>
  <si>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</si>
  <si>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</si>
  <si>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</si>
  <si>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</si>
  <si>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</si>
  <si>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</si>
  <si>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</si>
  <si>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</si>
  <si>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</si>
  <si>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</si>
  <si>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</si>
  <si>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</si>
  <si>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</si>
  <si>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</si>
  <si>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</si>
  <si>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</si>
  <si>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</si>
  <si>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</si>
  <si>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</si>
  <si>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</si>
  <si>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</si>
  <si>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</si>
  <si>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</si>
  <si>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</si>
  <si>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</si>
  <si>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</si>
  <si>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</si>
  <si>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</si>
  <si>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</si>
  <si>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</si>
  <si>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</si>
  <si>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</si>
  <si>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</si>
  <si>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</si>
  <si>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</si>
  <si>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</si>
  <si>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</si>
  <si>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</si>
  <si>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</si>
  <si>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</si>
  <si>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</si>
  <si>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</si>
  <si>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</si>
  <si>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</si>
  <si>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</si>
  <si>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</si>
  <si>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</si>
  <si>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</si>
  <si>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</si>
  <si>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</si>
  <si>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</si>
  <si>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</si>
  <si>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</si>
  <si>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</si>
  <si>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</si>
  <si>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</si>
  <si>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</si>
  <si>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</si>
  <si>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</si>
  <si>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</si>
  <si>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</si>
  <si>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</si>
  <si>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</si>
  <si>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</si>
  <si>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</si>
  <si>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</si>
  <si>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</si>
  <si>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</si>
  <si>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</si>
  <si>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</si>
  <si>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</si>
  <si>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</si>
  <si>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</si>
  <si>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</si>
  <si>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</si>
  <si>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</si>
  <si>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</si>
  <si>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</si>
  <si>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</si>
  <si>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</si>
  <si>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</si>
  <si>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</si>
  <si>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</si>
  <si>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</si>
  <si>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</si>
  <si>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</si>
  <si>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</si>
  <si>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</si>
  <si>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</si>
  <si>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</si>
  <si>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</si>
  <si>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</si>
  <si>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</si>
  <si>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</si>
  <si>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</si>
  <si>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</si>
  <si>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</si>
  <si>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</si>
  <si>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</si>
  <si>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PCM-20251116-00002074</t>
  </si>
  <si>
    <t>site under night access due to Site located in deep valleys &amp; dangerous area // team will check by morining</t>
  </si>
  <si>
    <t>PCM-20251116-00002307</t>
  </si>
  <si>
    <t>ETA 100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</si>
</sst>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22" fontId="27" fillId="2" borderId="7" xfId="0" applyNumberFormat="1" applyFont="1" applyFill="1" applyBorder="1" applyAlignment="1">
      <alignment horizontal="center" vertical="center" wrapText="1"/>
    </xf>
    <xf numFmtId="0" fontId="22" fillId="0" borderId="8" xfId="0" applyFont="1" applyBorder="1" applyAlignment="1">
      <alignment wrapText="1"/>
    </xf>
    <xf numFmtId="0" fontId="20" fillId="9" borderId="9"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1" totalsRowShown="0" headerRowDxfId="157" dataDxfId="156" headerRowBorderDxfId="154" tableBorderDxfId="155" totalsRowBorderDxfId="153">
  <autoFilter ref="A1:CJ2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2" totalsRowShown="0" headerRowDxfId="48" dataDxfId="47" headerRowBorderDxfId="45" tableBorderDxfId="46" totalsRowBorderDxfId="44">
  <autoFilter ref="A1:L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8" totalsRowShown="0" headerRowDxfId="15" dataDxfId="14" headerRowBorderDxfId="12" tableBorderDxfId="13">
  <autoFilter ref="A1:L9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315.01304606481426</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45977.96147199074</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45977.96147199074</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45977.96147199074</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45977.96147199074</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45977.96147199074</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45977.96147199074</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45977.96147199074</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45977.96147199074</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45977.96147199074</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45977.96147199074</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45977.96147199074</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45977.96147199074</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45977.96147199074</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45977.96147199074</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45977.96147199074</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45977.96147199074</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45977.96147199074</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45977.96147199074</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45977.96147199074</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45977.96147199074</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45977.96147199074</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45977.96147199074</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45977.96147199074</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45977.96147199074</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45977.96147199074</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45977.96147199074</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45977.96147199074</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45977.96147199074</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45977.96147199074</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45977.96147199074</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45977.96147199074</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45977.96147199074</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45977.96147199074</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45977.96147199074</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45977.96147199074</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45977.96147199074</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45977.96147199074</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45977.96147199074</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45977.96147199074</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45977.96147199074</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45977.96147199074</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45977.96147199074</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45977.96147199074</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45977.96147199074</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45977.96147199074</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45977.96147199074</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45977.96147199074</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45977.96147199074</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45977.96147199074</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45977.96147199074</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45977.96147199074</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45977.96147199074</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45977.96147199074</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45977.96147199074</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45977.96147199074</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45977.96147199074</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45977.96147199074</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45977.96147199074</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45977.96147199074</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45977.96147199074</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45977.96147199074</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45977.96147199074</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45977.96147199074</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45977.96147199074</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45977.96147199074</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45977.96147199074</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45977.96147199074</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45977.96147199074</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45977.96147199074</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45977.96147199074</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45977.96147199074</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45977.96147199074</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45977.96147199074</v>
      </c>
      <c r="H75" s="130"/>
      <c r="I75" s="132" t="str">
        <f>IFERROR(VLOOKUP(D75,DB!A:F,6,0),"")</f>
        <v/>
      </c>
      <c r="J75" s="132" t="str">
        <f>IFERROR(VLOOKUP(D75,DB!A:G,7,0),"")</f>
        <v/>
      </c>
      <c r="K75" s="135"/>
      <c r="L75" s="136" t="str">
        <f>IFERROR(VLOOKUP(D75,DB!A:I,9,0),"")</f>
        <v/>
      </c>
    </row>
    <row r="76" spans="1:12" ht="15" customHeight="1">
      <c r="A76" s="131"/>
      <c r="B76" s="132" t="str">
        <f>IFERROR(VLOOKUP(D76,DB!A:K,11,0),"")</f>
        <v/>
      </c>
      <c r="C76" s="132"/>
      <c r="D76" s="132"/>
      <c r="E76" s="133"/>
      <c r="F76" s="130"/>
      <c r="G76" s="134">
        <f ca="1">IFERROR(NOW()-F76,"")</f>
        <v>45977.96147199074</v>
      </c>
      <c r="H76" s="130"/>
      <c r="I76" s="132" t="str">
        <f>IFERROR(VLOOKUP(D76,DB!A:F,6,0),"")</f>
        <v/>
      </c>
      <c r="J76" s="132" t="str">
        <f>IFERROR(VLOOKUP(D76,DB!A:G,7,0),"")</f>
        <v/>
      </c>
      <c r="K76" s="135"/>
      <c r="L76" s="136" t="str">
        <f>IFERROR(VLOOKUP(D76,DB!A:I,9,0),"")</f>
        <v/>
      </c>
    </row>
  </sheetData>
  <customSheetViews>
    <customSheetView guid="{F6042A99-DD27-4453-835D-0834D95730CC}" filter="1" showAutoFilter="1">
      <pageMargins left="0" right="0" top="0" bottom="0" header="0" footer="0"/>
      <autoFilter ref="B1:M1" xr:uid="{451056A5-8472-4D9A-9A4C-3F455CCC7BC1}"/>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1"/>
  <sheetViews>
    <sheetView workbookViewId="0">
      <pane ySplit="4" topLeftCell="A5" activePane="bottomLeft" state="frozen"/>
      <selection pane="bottomLeft" activeCell="E10" sqref="E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9"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152.96163402777893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7">
        <v>45976.436342592591</v>
      </c>
      <c r="G4" s="105">
        <f ca="1">IFERROR(NOW()-F4,"-")</f>
        <v>1.5251293981491472</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45977.96147199074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45977.96147199074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41"/>
      <c r="E7" s="103"/>
      <c r="F7" s="104"/>
      <c r="G7" s="105">
        <f ca="1">IFERROR(NOW()-F7,"-")</f>
        <v>45977.96147199074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45977.96147199074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45977.96147199074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40"/>
      <c r="B10" s="61" t="str">
        <f>IFERROR(VLOOKUP(D10,DB!A:K,11,0),"")</f>
        <v/>
      </c>
      <c r="C10" s="61"/>
      <c r="D10" s="61"/>
      <c r="E10" s="85"/>
      <c r="F10" s="74"/>
      <c r="G10" s="75">
        <f ca="1">IFERROR(NOW()-F10,"-")</f>
        <v>45977.96147199074</v>
      </c>
      <c r="H10" s="74"/>
      <c r="I10" s="61" t="str">
        <f>IFERROR(VLOOKUP(D10,DB!A:F,6,0),"")</f>
        <v/>
      </c>
      <c r="J10" s="61" t="str">
        <f>IFERROR(VLOOKUP(D10,DB!A:G,7,0),"")</f>
        <v/>
      </c>
      <c r="K10" s="86"/>
      <c r="L10" s="61" t="str">
        <f>IFERROR(VLOOKUP(D10,DB!A:I,9,0),"")</f>
        <v/>
      </c>
      <c r="M10" s="113"/>
      <c r="N10" s="113"/>
      <c r="O10" s="113"/>
      <c r="P10" s="113"/>
      <c r="Q10" s="113"/>
      <c r="R10" s="113"/>
      <c r="S10" s="113"/>
      <c r="T10" s="113"/>
      <c r="U10" s="113"/>
      <c r="V10" s="113"/>
      <c r="W10" s="113"/>
      <c r="X10" s="113"/>
      <c r="Y10" s="113"/>
      <c r="Z10" s="113"/>
      <c r="AA10" s="113"/>
      <c r="AB10" s="113"/>
      <c r="AC10" s="113"/>
      <c r="AD10" s="113"/>
      <c r="AE10" s="113"/>
      <c r="AF10" s="113"/>
      <c r="AG10" s="113"/>
      <c r="AH10" s="113"/>
      <c r="AI10" s="113"/>
      <c r="AJ10" s="113"/>
      <c r="AK10" s="113"/>
      <c r="AL10" s="113"/>
      <c r="AM10" s="113"/>
      <c r="AN10" s="113"/>
      <c r="AO10" s="113"/>
      <c r="AP10" s="113"/>
      <c r="AQ10" s="113"/>
      <c r="AR10" s="113"/>
      <c r="AS10" s="113"/>
      <c r="AT10" s="113"/>
      <c r="AU10" s="113"/>
      <c r="AV10" s="113"/>
      <c r="AW10" s="113"/>
      <c r="AX10" s="113"/>
      <c r="AY10" s="113"/>
      <c r="AZ10" s="113"/>
      <c r="BA10" s="113"/>
      <c r="BB10" s="113"/>
      <c r="BC10" s="113"/>
      <c r="BD10" s="113"/>
      <c r="BE10" s="113"/>
      <c r="BF10" s="113"/>
      <c r="BG10" s="113"/>
      <c r="BH10" s="113"/>
      <c r="BI10" s="113"/>
      <c r="BJ10" s="113"/>
      <c r="BK10" s="113"/>
      <c r="BL10" s="113"/>
      <c r="BM10" s="113"/>
      <c r="BN10" s="113"/>
      <c r="BO10" s="113"/>
      <c r="BP10" s="113"/>
      <c r="BQ10" s="113"/>
      <c r="BR10" s="113"/>
      <c r="BS10" s="113"/>
      <c r="BT10" s="113"/>
      <c r="BU10" s="113"/>
      <c r="BV10" s="113"/>
      <c r="BW10" s="113"/>
      <c r="BX10" s="113"/>
      <c r="BY10" s="113"/>
      <c r="BZ10" s="113"/>
      <c r="CA10" s="113"/>
      <c r="CB10" s="113"/>
      <c r="CC10" s="113"/>
      <c r="CD10" s="113"/>
      <c r="CE10" s="113"/>
      <c r="CF10" s="113"/>
      <c r="CG10" s="113"/>
      <c r="CH10" s="113"/>
      <c r="CI10" s="113"/>
      <c r="CJ10" s="114"/>
    </row>
    <row r="11" spans="1:88" ht="31.5" customHeight="1">
      <c r="A11" s="102"/>
      <c r="B11" s="18" t="str">
        <f>IFERROR(VLOOKUP(D11,DB!A:K,11,0),"")</f>
        <v/>
      </c>
      <c r="C11" s="18"/>
      <c r="D11" s="18"/>
      <c r="E11" s="103"/>
      <c r="F11" s="104"/>
      <c r="G11" s="105">
        <f ca="1">IFERROR(NOW()-F11,"-")</f>
        <v>45977.96147199074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45977.96147199074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45977.96147199074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45977.96147199074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45977.96147199074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45977.96147199074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45977.96147199074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45977.96147199074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45977.96147199074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45977.96147199074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45977.96147199074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45977.96147199074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45977.96147199074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45977.96147199074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45977.96147199074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45977.96147199074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45977.96147199074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45977.96147199074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45977.96147199074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45977.96147199074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45977.96147199074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45977.96147199074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45977.96147199074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45977.96147199074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45977.96147199074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45977.96147199074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45977.96147199074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45977.96147199074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45977.96147199074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45977.96147199074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45977.96147199074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45977.96147199074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45977.96147199074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45977.96147199074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45977.96147199074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45977.96147199074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45977.96147199074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45977.96147199074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45977.96147199074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45977.96147199074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45977.96147199074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45977.96147199074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45977.96147199074</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45977.96147199074</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45977.96147199074</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45977.96147199074</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45977.96147199074</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45977.96147199074</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45977.96147199074</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45977.96147199074</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45977.96147199074</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45977.96147199074</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45977.96147199074</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45977.96147199074</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45977.96147199074</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45977.96147199074</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45977.96147199074</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45977.96147199074</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45977.96147199074</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45977.96147199074</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45977.96147199074</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45977.96147199074</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45977.96147199074</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45977.96147199074</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45977.96147199074</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45977.96147199074</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45977.96147199074</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45977.96147199074</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45977.96147199074</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45977.96147199074</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45977.96147199074</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45977.96147199074</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45977.96147199074</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45977.96147199074</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45977.96147199074</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45977.96147199074</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45977.96147199074</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45977.96147199074</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45977.96147199074</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45977.96147199074</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45977.96147199074</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45977.96147199074</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45977.96147199074</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45977.96147199074</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45977.96147199074</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45977.96147199074</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45977.96147199074</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45977.96147199074</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45977.96147199074</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45977.96147199074</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45977.96147199074</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45977.96147199074</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45977.96147199074</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45977.96147199074</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45977.96147199074</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45977.96147199074</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45977.96147199074</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45977.96147199074</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45977.96147199074</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45977.96147199074</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45977.96147199074</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45977.96147199074</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45977.96147199074</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45977.96147199074</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45977.96147199074</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45977.96147199074</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45977.96147199074</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45977.96147199074</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45977.96147199074</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45977.96147199074</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45977.96147199074</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45977.96147199074</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45977.96147199074</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45977.96147199074</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45977.96147199074</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45977.96147199074</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45977.96147199074</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45977.96147199074</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45977.96147199074</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45977.96147199074</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45977.96147199074</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45977.96147199074</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45977.96147199074</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45977.96147199074</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45977.96147199074</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45977.96147199074</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45977.96147199074</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45977.96147199074</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45977.96147199074</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45977.96147199074</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45977.96147199074</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45977.96147199074</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45977.96147199074</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45977.96147199074</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45977.96147199074</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45977.96147199074</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45977.96147199074</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45977.96147199074</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45977.96147199074</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45977.96147199074</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45977.96147199074</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45977.96147199074</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45977.96147199074</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45977.96147199074</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45977.96147199074</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45977.96147199074</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45977.96147199074</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45977.96147199074</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45977.96147199074</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45977.96147199074</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45977.96147199074</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45977.96147199074</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45977.96147199074</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45977.96147199074</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45977.96147199074</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45977.96147199074</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45977.96147199074</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45977.96147199074</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45977.96147199074</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45977.96147199074</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45977.96147199074</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45977.96147199074</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45977.96147199074</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45977.96147199074</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45977.96147199074</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45977.96147199074</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45977.96147199074</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45977.96147199074</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45977.96147199074</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45977.96147199074</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45977.96147199074</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45977.96147199074</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45977.96147199074</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45977.96147199074</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45977.96147199074</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45977.96147199074</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45977.96147199074</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45977.96147199074</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45977.96147199074</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45977.96147199074</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45977.96147199074</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45977.96147199074</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45977.96147199074</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45977.96147199074</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45977.96147199074</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45977.96147199074</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45977.96147199074</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45977.96147199074</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45977.96147199074</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45977.96147199074</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45977.96147199074</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45977.96147199074</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45977.96147199074</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45977.96147199074</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45977.96147199074</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45977.96147199074</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45977.96147199074</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45977.96147199074</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45977.96147199074</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45977.96147199074</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45977.96147199074</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45977.96147199074</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45977.96147199074</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45977.96147199074</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45977.96147199074</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45977.96147199074</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ca="1">IFERROR(NOW()-F217,"-")</f>
        <v>45977.96147199074</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8" t="str">
        <f>IFERROR(VLOOKUP(D218,DB!A:K,11,0),"")</f>
        <v/>
      </c>
      <c r="C218" s="18"/>
      <c r="D218" s="18"/>
      <c r="E218" s="103"/>
      <c r="F218" s="104"/>
      <c r="G218" s="105">
        <f ca="1">IFERROR(NOW()-F218,"-")</f>
        <v>45977.96147199074</v>
      </c>
      <c r="H218" s="10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8" t="str">
        <f>IFERROR(VLOOKUP(D219,DB!A:K,11,0),"")</f>
        <v/>
      </c>
      <c r="C219" s="18"/>
      <c r="D219" s="18"/>
      <c r="E219" s="103"/>
      <c r="F219" s="104"/>
      <c r="G219" s="105">
        <f ca="1">IFERROR(NOW()-F219,"-")</f>
        <v>45977.96147199074</v>
      </c>
      <c r="H219" s="10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8" t="str">
        <f>IFERROR(VLOOKUP(D220,DB!A:K,11,0),"")</f>
        <v/>
      </c>
      <c r="C220" s="18"/>
      <c r="D220" s="18"/>
      <c r="E220" s="103"/>
      <c r="F220" s="104"/>
      <c r="G220" s="105">
        <f ca="1">IFERROR(NOW()-F220,"-")</f>
        <v>45977.96147199074</v>
      </c>
      <c r="H220" s="10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8" t="str">
        <f>IFERROR(VLOOKUP(D221,DB!A:K,11,0),"")</f>
        <v/>
      </c>
      <c r="C221" s="18"/>
      <c r="D221" s="18"/>
      <c r="E221" s="103"/>
      <c r="F221" s="104"/>
      <c r="G221" s="105">
        <f ca="1">IFERROR(NOW()-F221,"-")</f>
        <v>45977.96147199074</v>
      </c>
      <c r="H221" s="10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sheetData>
  <dataValidations count="2">
    <dataValidation allowBlank="1" showInputMessage="1" showErrorMessage="1" sqref="E1" xr:uid="{4D935161-CDD3-4592-B877-3FB59C99E142}"/>
    <dataValidation type="list" allowBlank="1" showInputMessage="1" showErrorMessage="1" sqref="E3:E2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tabSelected="1" workbookViewId="0">
      <selection activeCell="D6" sqref="D6"/>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45977.96147199074</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45977.96147199074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45977.96147199074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45977.96147199074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45977.96147199074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45977.96147199074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45977.96147199074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45977.96147199074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45977.96147199074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45977.96147199074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45977.96147199074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45977.96147199074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45977.96147199074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45977.96147199074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45977.96147199074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45977.96147199074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45977.96147199074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45977.96147199074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45977.96147199074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45977.96147199074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45977.96147199074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45977.96147199074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45977.96147199074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45977.96147199074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45977.96147199074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45977.96147199074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45977.96147199074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45977.96147199074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45977.96147199074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45977.96147199074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45977.96147199074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45977.96147199074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45977.96147199074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45977.96147199074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45977.96147199074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45977.96147199074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45977.96147199074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45977.96147199074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45977.96147199074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45977.96147199074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45977.96147199074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45977.96147199074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45977.96147199074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45977.96147199074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45977.96147199074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45977.96147199074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45977.96147199074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45977.96147199074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45977.96147199074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45977.96147199074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45977.96147199074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45977.96147199074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45977.96147199074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45977.96147199074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45977.96147199074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45977.96147199074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45977.96147199074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45977.96147199074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45977.96147199074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45977.96147199074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45977.96147199074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45977.96147199074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45977.96147199074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45977.96147199074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45977.96147199074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45977.96147199074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45977.96147199074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45977.96147199074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45977.96147199074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45977.96147199074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45977.96147199074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45977.96147199074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45977.96147199074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45977.96147199074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45977.96147199074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45977.96147199074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45977.96147199074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45977.96147199074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45977.96147199074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45977.96147199074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45977.96147199074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45977.96147199074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45977.96147199074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45977.96147199074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45977.96147199074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45977.96147199074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45977.96147199074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45977.96147199074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45977.96147199074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45977.96147199074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45977.96147199074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45977.96147199074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45977.96147199074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45977.96147199074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45977.96147199074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45977.96147199074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45977.96147199074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45977.96147199074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45977.96147199074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45977.96147199074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45977.96147199074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45977.96147199074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45977.96147199074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45977.96147199074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45977.96147199074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45977.96147199074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45977.96147199074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45977.96147199074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45977.96147199074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45977.96147199074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45977.96147199074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45977.96147199074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45977.96147199074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45977.96147199074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45977.96147199074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45977.96147199074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45977.96147199074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45977.96147199074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45977.96147199074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45977.96147199074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45977.96147199074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45977.96147199074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45977.96147199074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45977.96147199074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45977.96147199074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45977.96147199074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45977.96147199074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45977.96147199074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45977.96147199074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45977.96147199074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45977.96147199074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45977.96147199074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45977.96147199074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45977.96147199074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45977.96147199074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45977.96147199074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45977.96147199074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45977.96147199074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45977.96147199074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45977.96147199074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45977.96147199074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45977.96147199074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45977.96147199074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45977.96147199074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45977.96147199074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45977.96147199074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45977.96147199074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45977.96147199074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45977.96147199074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45977.96147199074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45977.96147199074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45977.96147199074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45977.96147199074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45977.96147199074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45977.96147199074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45977.96147199074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45977.96147199074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45977.96147199074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45977.96147199074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45977.96147199074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45977.96147199074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45977.96147199074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45977.96147199074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45977.96147199074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45977.96147199074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45977.96147199074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45977.96147199074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45977.96147199074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45977.96147199074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45977.96147199074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45977.96147199074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45977.96147199074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45977.96147199074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45977.96147199074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45977.96147199074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45977.96147199074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45977.96147199074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45977.96147199074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45977.96147199074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45977.96147199074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45977.96147199074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45977.96147199074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45977.96147199074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45977.96147199074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45977.96147199074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45977.96147199074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45977.96147199074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45977.96147199074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45977.96147199074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45977.96147199074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45977.96147199074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45977.96147199074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45977.96147199074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45977.96147199074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45977.96147199074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45977.96147199074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45977.96147199074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45977.96147199074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45977.96147199074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45977.96147199074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45977.96147199074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45977.96147199074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45977.96147199074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45977.96147199074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45977.96147199074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45977.96147199074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45977.96147199074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45977.96147199074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45977.96147199074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45977.96147199074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45977.96147199074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45977.96147199074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45977.96147199074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45977.96147199074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45977.96147199074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45977.96147199074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45977.96147199074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45977.96147199074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45977.96147199074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45977.96147199074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45977.96147199074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45977.96147199074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45977.96147199074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45977.96147199074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45977.96147199074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45977.96147199074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45977.96147199074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45977.96147199074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45977.96147199074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45977.96147199074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45977.96147199074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45977.96147199074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45977.96147199074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45977.96147199074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45977.96147199074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45977.96147199074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45977.96147199074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45977.96147199074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45977.96147199074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45977.96147199074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45977.96147199074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45977.96147199074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45977.96147199074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45977.96147199074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45977.96147199074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45977.96147199074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45977.96147199074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45977.96147199074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45977.96147199074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45977.96147199074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45977.96147199074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45977.96147199074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45977.96147199074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45977.96147199074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45977.96147199074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45977.96147199074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45977.96147199074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45977.96147199074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45977.96147199074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45977.96147199074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45977.96147199074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45977.96147199074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45977.96147199074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45977.96147199074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45977.96147199074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45977.96147199074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45977.96147199074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45977.96147199074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45977.96147199074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45977.96147199074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45977.96147199074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45977.96147199074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45977.96147199074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45977.96147199074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45977.96147199074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45977.96147199074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45977.96147199074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45977.96147199074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45977.96147199074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45977.96147199074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45977.96147199074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45977.96147199074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45977.96147199074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45977.96147199074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45977.96147199074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45977.96147199074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45977.96147199074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45977.96147199074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45977.96147199074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45977.96147199074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45977.96147199074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45977.96147199074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45977.96147199074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45977.96147199074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45977.96147199074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45977.96147199074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45977.96147199074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45977.96147199074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45977.96147199074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45977.96147199074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45977.96147199074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45977.96147199074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45977.96147199074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45977.96147199074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45977.96147199074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45977.96147199074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45977.96147199074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45977.96147199074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45977.96147199074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45977.96147199074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45977.96147199074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45977.96147199074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45977.96147199074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45977.96147199074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45977.96147199074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45977.96147199074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45977.96147199074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45977.96147199074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45977.96147199074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45977.96147199074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45977.96147199074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45977.96147199074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45977.96147199074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45977.96147199074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45977.96147199074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45977.96147199074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45977.96147199074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45977.96147199074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45977.96147199074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45977.96147199074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45977.96147199074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45977.96147199074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45977.96147199074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45977.96147199074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45977.96147199074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45977.96147199074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45977.96147199074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45977.96147199074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45977.96147199074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45977.96147199074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45977.96147199074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45977.96147199074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45977.96147199074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45977.96147199074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45977.96147199074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45977.96147199074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45977.96147199074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45977.96147199074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45977.96147199074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45977.96147199074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45977.96147199074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45977.96147199074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45977.96147199074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45977.96147199074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45977.96147199074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45977.96147199074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45977.96147199074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45977.96147199074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45977.96147199074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45977.96147199074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45977.96147199074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45977.96147199074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45977.96147199074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45977.96147199074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45977.96147199074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45977.96147199074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45977.96147199074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45977.96147199074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45977.96147199074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45977.96147199074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45977.96147199074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45977.96147199074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45977.96147199074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45977.96147199074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45977.96147199074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45977.96147199074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45977.96147199074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45977.96147199074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45977.96147199074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45977.96147199074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45977.96147199074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45977.96147199074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45977.96147199074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45977.96147199074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45977.96147199074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45977.96147199074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45977.96147199074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45977.96147199074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45977.96147199074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45977.96147199074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45977.96147199074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45977.96147199074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45977.96147199074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45977.96147199074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45977.96147199074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45977.96147199074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45977.96147199074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45977.96147199074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45977.96147199074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45977.96147199074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45977.96147199074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45977.96147199074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45977.96147199074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45977.96147199074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45977.96147199074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45977.96147199074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45977.96147199074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45977.96147199074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45977.96147199074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45977.96147199074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45977.96147199074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45977.96147199074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45977.96147199074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45977.96147199074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45977.96147199074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45977.96147199074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45977.96147199074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45977.96147199074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45977.96147199074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45977.96147199074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45977.96147199074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45977.96147199074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45977.96147199074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45977.96147199074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45977.96147199074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45977.96147199074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45977.96147199074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45977.96147199074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45977.96147199074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45977.96147199074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45977.96147199074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45977.96147199074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45977.96147199074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45977.96147199074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45977.96147199074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45977.96147199074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45977.96147199074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45977.96147199074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45977.96147199074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45977.96147199074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45977.96147199074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45977.96147199074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45977.96147199074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45977.96147199074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45977.96147199074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45977.96147199074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45977.96147199074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45977.96147199074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45977.96147199074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45977.96147199074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45977.96147199074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45977.96147199074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45977.96147199074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45977.96147199074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45977.96147199074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45977.96147199074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45977.96147199074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45977.96147199074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45977.96147199074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45977.96147199074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45977.96147199074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45977.96147199074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45977.96147199074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45977.96147199074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45977.96147199074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45977.96147199074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45977.96147199074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45977.96147199074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45977.96147199074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45977.96147199074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45977.96147199074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45977.96147199074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45977.96147199074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45977.96147199074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45977.96147199074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45977.96147199074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45977.96147199074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45977.96147199074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45977.96147199074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45977.96147199074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45977.96147199074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45977.96147199074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45977.96147199074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45977.96147199074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45977.96147199074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45977.96147199074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45977.96147199074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45977.96147199074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45977.96147199074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45977.96147199074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45977.96147199074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45977.96147199074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45977.96147199074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45977.96147199074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45977.96147199074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45977.96147199074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45977.96147199074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45977.96147199074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45977.96147199074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45977.96147199074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45977.96147199074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45977.96147199074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45977.96147199074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45977.96147199074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45977.96147199074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45977.96147199074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45977.96147199074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45977.96147199074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45977.96147199074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45977.96147199074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45977.96147199074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45977.96147199074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45977.96147199074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45977.96147199074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45977.96147199074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45977.96147199074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45977.96147199074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45977.96147199074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45977.96147199074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45977.96147199074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45977.96147199074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45977.96147199074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45977.96147199074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45977.96147199074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45977.96147199074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45977.96147199074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45977.96147199074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45977.96147199074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45977.96147199074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45977.96147199074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45977.96147199074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45977.96147199074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45977.96147199074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45977.96147199074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45977.96147199074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45977.96147199074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45977.96147199074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45977.96147199074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45977.96147199074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45977.96147199074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45977.96147199074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45977.96147199074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45977.96147199074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45977.96147199074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45977.96147199074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45977.96147199074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45977.96147199074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45977.96147199074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45977.96147199074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45977.96147199074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45977.96147199074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45977.96147199074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45977.96147199074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45977.96147199074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45977.96147199074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45977.96147199074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45977.96147199074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45977.96147199074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45977.96147199074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45977.96147199074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45977.96147199074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45977.96147199074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45977.96147199074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45977.96147199074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45977.96147199074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45977.96147199074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45977.96147199074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45977.96147199074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45977.96147199074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45977.96147199074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45977.96147199074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45977.96147199074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45977.96147199074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45977.96147199074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45977.96147199074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45977.96147199074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45977.96147199074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45977.96147199074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45977.96147199074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45977.96147199074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45977.96147199074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45977.96147199074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45977.96147199074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45977.96147199074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45977.96147199074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45977.96147199074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45977.96147199074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45977.96147199074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45977.96147199074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45977.96147199074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45977.96147199074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45977.96147199074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45977.96147199074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45977.96147199074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45977.96147199074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45977.96147199074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45977.96147199074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45977.96147199074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45977.96147199074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45977.96147199074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45977.96147199074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45977.96147199074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45977.96147199074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45977.96147199074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45977.96147199074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45977.96147199074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45977.96147199074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45977.96147199074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45977.96147199074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45977.96147199074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45977.96147199074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45977.96147199074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45977.96147199074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45977.96147199074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45977.96147199074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45977.96147199074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45977.96147199074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45977.96147199074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45977.96147199074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45977.96147199074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45977.96147199074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45977.96147199074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45977.96147199074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45977.96147199074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45977.96147199074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45977.96147199074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45977.96147199074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45977.96147199074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45977.96147199074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45977.96147199074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45977.96147199074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45977.96147199074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45977.96147199074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45977.96147199074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45977.96147199074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45977.96147199074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45977.96147199074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45977.96147199074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45977.96147199074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45977.96147199074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45977.96147199074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45977.96147199074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45977.96147199074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45977.96147199074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45977.96147199074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45977.96147199074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45977.96147199074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45977.96147199074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45977.96147199074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45977.96147199074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45977.96147199074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45977.96147199074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45977.96147199074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45977.96147199074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45977.96147199074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45977.96147199074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45977.96147199074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45977.96147199074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45977.96147199074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45977.96147199074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45977.96147199074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45977.96147199074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45977.96147199074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45977.96147199074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45977.96147199074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45977.96147199074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45977.96147199074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45977.96147199074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45977.96147199074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45977.96147199074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45977.96147199074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45977.96147199074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45977.96147199074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45977.96147199074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45977.96147199074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45977.96147199074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45977.96147199074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45977.96147199074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45977.96147199074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45977.96147199074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45977.96147199074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45977.96147199074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45977.96147199074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45977.96147199074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45977.96147199074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45977.96147199074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45977.96147199074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45977.96147199074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45977.96147199074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45977.96147199074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45977.96147199074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45977.96147199074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45977.96147199074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45977.96147199074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45977.96147199074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45977.96147199074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45977.96147199074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45977.96147199074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45977.96147199074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45977.96147199074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45977.96147199074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45977.96147199074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45977.96147199074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45977.96147199074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45977.96147199074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45977.96147199074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45977.96147199074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45977.96147199074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45977.96147199074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45977.96147199074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45977.96147199074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45977.96147199074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45977.96147199074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45977.96147199074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45977.96147199074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45977.96147199074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45977.96147199074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45977.96147199074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45977.96147199074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45977.96147199074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45977.96147199074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45977.96147199074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45977.96147199074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45977.96147199074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45977.96147199074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45977.96147199074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45977.96147199074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45977.96147199074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45977.96147199074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45977.96147199074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45977.96147199074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45977.96147199074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45977.96147199074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45977.96147199074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45977.96147199074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45977.96147199074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45977.96147199074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45977.96147199074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45977.96147199074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45977.96147199074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45977.96147199074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45977.96147199074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45977.96147199074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45977.96147199074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45977.96147199074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45977.96147199074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45977.96147199074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45977.96147199074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45977.96147199074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45977.96147199074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45977.96147199074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45977.96147199074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45977.96147199074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45977.96147199074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45977.96147199074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45977.96147199074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45977.96147199074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45977.96147199074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45977.96147199074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45977.96147199074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45977.96147199074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45977.96147199074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45977.96147199074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45977.96147199074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45977.96147199074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45977.96147199074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45977.96147199074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45977.96147199074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45977.96147199074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45977.96147199074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45977.96147199074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45977.96147199074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45977.96147199074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45977.96147199074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45977.96147199074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45977.96147199074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45977.96147199074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45977.96147199074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45977.96147199074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45977.96147199074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45977.96147199074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45977.96147199074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45977.96147199074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45977.96147199074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45977.96147199074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45977.96147199074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45977.96147199074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45977.96147199074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45977.96147199074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45977.96147199074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45977.96147199074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45977.96147199074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45977.96147199074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45977.96147199074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45977.96147199074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45977.96147199074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45977.96147199074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45977.96147199074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45977.96147199074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45977.96147199074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45977.96147199074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45977.96147199074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45977.96147199074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45977.96147199074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45977.96147199074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45977.96147199074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45977.96147199074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45977.96147199074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45977.96147199074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45977.96147199074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45977.96147199074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45977.96147199074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45977.96147199074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45977.96147199074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45977.96147199074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45977.96147199074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45977.96147199074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45977.96147199074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45977.96147199074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45977.96147199074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45977.96147199074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45977.96147199074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45977.96147199074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45977.96147199074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45977.96147199074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45977.96147199074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45977.96147199074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45977.96147199074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45977.96147199074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45977.96147199074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45977.96147199074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45977.96147199074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45977.96147199074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45977.96147199074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45977.96147199074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45977.96147199074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45977.96147199074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45977.96147199074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45977.96147199074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45977.96147199074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45977.96147199074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45977.96147199074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45977.96147199074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45977.96147199074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45977.96147199074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45977.96147199074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45977.96147199074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45977.96147199074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45977.96147199074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45977.96147199074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45977.96147199074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45977.96147199074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45977.96147199074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45977.96147199074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45977.96147199074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45977.96147199074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45977.96147199074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45977.96147199074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45977.96147199074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45977.96147199074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45977.96147199074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45977.96147199074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45977.96147199074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45977.96147199074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45977.96147199074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45977.96147199074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45977.96147199074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45977.96147199074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45977.96147199074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45977.96147199074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45977.96147199074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45977.96147199074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45977.96147199074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45977.96147199074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45977.96147199074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45977.96147199074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45977.96147199074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45977.96147199074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45977.96147199074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45977.96147199074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45977.96147199074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45977.96147199074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45977.96147199074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45977.96147199074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45977.96147199074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45977.96147199074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45977.96147199074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45977.96147199074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45977.96147199074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45977.96147199074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45977.96147199074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45977.96147199074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45977.96147199074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45977.96147199074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45977.96147199074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45977.96147199074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45977.96147199074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45977.96147199074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45977.96147199074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45977.96147199074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45977.96147199074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45977.96147199074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45977.96147199074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45977.96147199074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45977.96147199074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45977.96147199074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45977.96147199074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45977.96147199074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45977.96147199074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45977.96147199074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45977.96147199074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45977.96147199074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45977.96147199074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45977.96147199074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45977.96147199074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45977.96147199074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45977.96147199074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45977.96147199074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45977.96147199074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45977.96147199074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45977.96147199074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45977.96147199074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45977.96147199074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45977.96147199074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45977.96147199074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45977.96147199074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45977.96147199074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45977.96147199074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45977.96147199074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45977.96147199074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45977.96147199074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45977.96147199074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45977.96147199074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45977.96147199074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45977.96147199074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45977.96147199074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45977.96147199074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45977.96147199074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45977.96147199074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45977.96147199074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45977.96147199074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45977.96147199074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45977.96147199074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45977.96147199074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45977.96147199074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45977.96147199074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45977.96147199074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45977.96147199074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45977.96147199074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45977.96147199074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45977.96147199074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45977.96147199074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45977.96147199074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45977.96147199074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45977.96147199074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45977.96147199074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45977.96147199074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45977.96147199074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45977.96147199074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45977.96147199074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45977.96147199074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45977.96147199074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45977.96147199074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45977.96147199074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45977.96147199074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45977.96147199074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45977.96147199074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45977.96147199074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45977.96147199074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45977.96147199074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45977.96147199074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45977.96147199074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45977.96147199074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45977.96147199074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45977.96147199074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45977.96147199074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45977.96147199074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45977.96147199074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45977.96147199074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45977.96147199074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45977.96147199074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45977.96147199074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45977.96147199074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45977.96147199074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45977.96147199074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45977.96147199074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45977.96147199074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45977.96147199074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45977.96147199074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45977.96147199074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45977.96147199074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45977.96147199074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45977.96147199074</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2"/>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274.4807543981442</v>
      </c>
      <c r="H2" s="96">
        <v>45703.474768518521</v>
      </c>
      <c r="I2" s="96" t="str">
        <f>IFERROR(VLOOKUP(D2,DB!A:F,6,0),"")</f>
        <v>SCECO</v>
      </c>
      <c r="J2" s="96" t="str">
        <f>IFERROR(VLOOKUP(D2,DB!A:G,7,0),"")</f>
        <v>Dead</v>
      </c>
      <c r="K2" s="98" t="s">
        <v>39108</v>
      </c>
      <c r="L2" s="92" t="str">
        <f>IFERROR(VLOOKUP(D2,DB!A:I,9,0),"")</f>
        <v>Latis</v>
      </c>
    </row>
    <row r="3" spans="1:16" ht="15" customHeight="1">
      <c r="A3" s="116"/>
      <c r="B3" s="116" t="str">
        <f>IFERROR(VLOOKUP(D3,DB!A:K,11,0),"")</f>
        <v/>
      </c>
      <c r="C3" s="94"/>
      <c r="D3" s="92"/>
      <c r="E3" s="95"/>
      <c r="F3" s="96"/>
      <c r="G3" s="97">
        <f ca="1">IFERROR(NOW()-F3,"")</f>
        <v>45977.96147199074</v>
      </c>
      <c r="H3" s="96"/>
      <c r="I3" s="116" t="str">
        <f>IFERROR(VLOOKUP(D3,DB!A:F,6,0),"")</f>
        <v/>
      </c>
      <c r="J3" s="116" t="str">
        <f>IFERROR(VLOOKUP(D3,DB!A:G,7,0),"")</f>
        <v/>
      </c>
      <c r="K3" s="98"/>
      <c r="L3" s="92" t="str">
        <f>IFERROR(VLOOKUP(D3,DB!A:I,9,0),"")</f>
        <v/>
      </c>
    </row>
    <row r="4" spans="1:16" ht="15" customHeight="1">
      <c r="A4" s="116"/>
      <c r="B4" s="116" t="str">
        <f>IFERROR(VLOOKUP(D4,DB!A:K,11,0),"")</f>
        <v/>
      </c>
      <c r="C4" s="94"/>
      <c r="D4" s="98"/>
      <c r="E4" s="95"/>
      <c r="F4" s="96"/>
      <c r="G4" s="97">
        <f ca="1">IFERROR(NOW()-F4,"")</f>
        <v>45977.96147199074</v>
      </c>
      <c r="H4" s="96"/>
      <c r="I4" s="116" t="str">
        <f>IFERROR(VLOOKUP(D4,DB!A:F,6,0),"")</f>
        <v/>
      </c>
      <c r="J4" s="116" t="str">
        <f>IFERROR(VLOOKUP(D4,DB!A:G,7,0),"")</f>
        <v/>
      </c>
      <c r="K4" s="98"/>
      <c r="L4" s="92" t="str">
        <f>IFERROR(VLOOKUP(D4,DB!A:I,9,0),"")</f>
        <v/>
      </c>
    </row>
    <row r="5" spans="1:16" ht="15" customHeight="1">
      <c r="A5" s="116"/>
      <c r="B5" s="116" t="str">
        <f>IFERROR(VLOOKUP(D5,DB!A:K,11,0),"")</f>
        <v/>
      </c>
      <c r="C5" s="94"/>
      <c r="D5" s="92"/>
      <c r="E5" s="95"/>
      <c r="F5" s="96"/>
      <c r="G5" s="97">
        <f ca="1">IFERROR(NOW()-F5,"")</f>
        <v>45977.96147199074</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ca="1">IFERROR(NOW()-F6,"")</f>
        <v>45977.96147199074</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45977.96147199074</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45977.96147199074</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45977.96147199074</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45977.96147199074</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45977.96147199074</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45977.96147199074</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45977.96147199074</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45977.96147199074</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45977.96147199074</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45977.96147199074</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45977.96147199074</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45977.96147199074</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45977.96147199074</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45977.96147199074</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45977.96147199074</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45977.96147199074</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45977.96147199074</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45977.96147199074</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45977.96147199074</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45977.96147199074</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45977.96147199074</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45977.96147199074</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45977.96147199074</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45977.96147199074</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45977.96147199074</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45977.96147199074</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45977.96147199074</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45977.96147199074</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45977.96147199074</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45977.96147199074</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45977.96147199074</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45977.96147199074</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45977.96147199074</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45977.96147199074</v>
      </c>
      <c r="H40" s="96"/>
      <c r="I40" s="116" t="str">
        <f>IFERROR(VLOOKUP(D40,DB!A:F,6,0),"")</f>
        <v/>
      </c>
      <c r="J40" s="116" t="str">
        <f>IFERROR(VLOOKUP(D40,DB!A:G,7,0),"")</f>
        <v/>
      </c>
      <c r="K40" s="98"/>
      <c r="L40" s="92" t="str">
        <f>IFERROR(VLOOKUP(D40,DB!A:I,9,0),"")</f>
        <v/>
      </c>
    </row>
    <row r="41" spans="1:12" ht="15" customHeight="1">
      <c r="A41" s="116"/>
      <c r="B41" s="116" t="str">
        <f>IFERROR(VLOOKUP(D41,DB!A:K,11,0),"")</f>
        <v/>
      </c>
      <c r="C41" s="94"/>
      <c r="D41" s="92"/>
      <c r="E41" s="95"/>
      <c r="F41" s="96"/>
      <c r="G41" s="97">
        <f ca="1">IFERROR(NOW()-F41,"")</f>
        <v>45977.96147199074</v>
      </c>
      <c r="H41" s="96"/>
      <c r="I41" s="116" t="str">
        <f>IFERROR(VLOOKUP(D41,DB!A:F,6,0),"")</f>
        <v/>
      </c>
      <c r="J41" s="116" t="str">
        <f>IFERROR(VLOOKUP(D41,DB!A:G,7,0),"")</f>
        <v/>
      </c>
      <c r="K41" s="98"/>
      <c r="L41" s="92" t="str">
        <f>IFERROR(VLOOKUP(D41,DB!A:I,9,0),"")</f>
        <v/>
      </c>
    </row>
    <row r="42" spans="1:12" ht="15" customHeight="1">
      <c r="A42" s="116"/>
      <c r="B42" s="116" t="str">
        <f>IFERROR(VLOOKUP(D42,DB!A:K,11,0),"")</f>
        <v/>
      </c>
      <c r="C42" s="94"/>
      <c r="D42" s="92"/>
      <c r="E42" s="95"/>
      <c r="F42" s="96"/>
      <c r="G42" s="97">
        <f ca="1">IFERROR(NOW()-F42,"")</f>
        <v>45977.96147199074</v>
      </c>
      <c r="H42" s="96"/>
      <c r="I42" s="116" t="str">
        <f>IFERROR(VLOOKUP(D42,DB!A:F,6,0),"")</f>
        <v/>
      </c>
      <c r="J42" s="116" t="str">
        <f>IFERROR(VLOOKUP(D42,DB!A:G,7,0),"")</f>
        <v/>
      </c>
      <c r="K42" s="98"/>
      <c r="L42" s="92" t="str">
        <f>IFERROR(VLOOKUP(D42,DB!A:I,9,0),"")</f>
        <v/>
      </c>
    </row>
    <row r="43" spans="1:12" ht="15" customHeight="1">
      <c r="A43" s="116"/>
      <c r="B43" s="116" t="str">
        <f>IFERROR(VLOOKUP(D43,DB!A:K,11,0),"")</f>
        <v/>
      </c>
      <c r="C43" s="94"/>
      <c r="D43" s="92"/>
      <c r="E43" s="95"/>
      <c r="F43" s="96"/>
      <c r="G43" s="97">
        <f ca="1">IFERROR(NOW()-F43,"")</f>
        <v>45977.96147199074</v>
      </c>
      <c r="H43" s="96"/>
      <c r="I43" s="116" t="str">
        <f>IFERROR(VLOOKUP(D43,DB!A:F,6,0),"")</f>
        <v/>
      </c>
      <c r="J43" s="116" t="str">
        <f>IFERROR(VLOOKUP(D43,DB!A:G,7,0),"")</f>
        <v/>
      </c>
      <c r="K43" s="98"/>
      <c r="L43" s="92" t="str">
        <f>IFERROR(VLOOKUP(D43,DB!A:I,9,0),"")</f>
        <v/>
      </c>
    </row>
    <row r="44" spans="1:12" ht="15" customHeight="1">
      <c r="A44" s="116"/>
      <c r="B44" s="116" t="str">
        <f>IFERROR(VLOOKUP(D44,DB!A:K,11,0),"")</f>
        <v/>
      </c>
      <c r="C44" s="94"/>
      <c r="D44" s="92"/>
      <c r="E44" s="95"/>
      <c r="F44" s="96"/>
      <c r="G44" s="97">
        <f ca="1">IFERROR(NOW()-F44,"")</f>
        <v>45977.96147199074</v>
      </c>
      <c r="H44" s="96"/>
      <c r="I44" s="116" t="str">
        <f>IFERROR(VLOOKUP(D44,DB!A:F,6,0),"")</f>
        <v/>
      </c>
      <c r="J44" s="116" t="str">
        <f>IFERROR(VLOOKUP(D44,DB!A:G,7,0),"")</f>
        <v/>
      </c>
      <c r="K44" s="98"/>
      <c r="L44" s="92" t="str">
        <f>IFERROR(VLOOKUP(D44,DB!A:I,9,0),"")</f>
        <v/>
      </c>
    </row>
    <row r="45" spans="1:12" ht="15" customHeight="1">
      <c r="A45" s="116"/>
      <c r="B45" s="116" t="str">
        <f>IFERROR(VLOOKUP(D45,DB!A:K,11,0),"")</f>
        <v/>
      </c>
      <c r="C45" s="94"/>
      <c r="D45" s="92"/>
      <c r="E45" s="95"/>
      <c r="F45" s="96"/>
      <c r="G45" s="97">
        <f ca="1">IFERROR(NOW()-F45,"")</f>
        <v>45977.96147199074</v>
      </c>
      <c r="H45" s="96"/>
      <c r="I45" s="116" t="str">
        <f>IFERROR(VLOOKUP(D45,DB!A:F,6,0),"")</f>
        <v/>
      </c>
      <c r="J45" s="116" t="str">
        <f>IFERROR(VLOOKUP(D45,DB!A:G,7,0),"")</f>
        <v/>
      </c>
      <c r="K45" s="98"/>
      <c r="L45" s="92" t="str">
        <f>IFERROR(VLOOKUP(D45,DB!A:I,9,0),"")</f>
        <v/>
      </c>
    </row>
    <row r="46" spans="1:12" ht="15" customHeight="1">
      <c r="A46" s="116"/>
      <c r="B46" s="116" t="str">
        <f>IFERROR(VLOOKUP(D46,DB!A:K,11,0),"")</f>
        <v/>
      </c>
      <c r="C46" s="94"/>
      <c r="D46" s="92"/>
      <c r="E46" s="95"/>
      <c r="F46" s="96"/>
      <c r="G46" s="97">
        <f ca="1">IFERROR(NOW()-F46,"")</f>
        <v>45977.96147199074</v>
      </c>
      <c r="H46" s="96"/>
      <c r="I46" s="116" t="str">
        <f>IFERROR(VLOOKUP(D46,DB!A:F,6,0),"")</f>
        <v/>
      </c>
      <c r="J46" s="116" t="str">
        <f>IFERROR(VLOOKUP(D46,DB!A:G,7,0),"")</f>
        <v/>
      </c>
      <c r="K46" s="98"/>
      <c r="L46" s="92" t="str">
        <f>IFERROR(VLOOKUP(D46,DB!A:I,9,0),"")</f>
        <v/>
      </c>
    </row>
    <row r="47" spans="1:12" ht="15" customHeight="1">
      <c r="A47" s="116"/>
      <c r="B47" s="116" t="str">
        <f>IFERROR(VLOOKUP(D47,DB!A:K,11,0),"")</f>
        <v/>
      </c>
      <c r="C47" s="94"/>
      <c r="D47" s="92"/>
      <c r="E47" s="95"/>
      <c r="F47" s="96"/>
      <c r="G47" s="97">
        <f ca="1">IFERROR(NOW()-F47,"")</f>
        <v>45977.96147199074</v>
      </c>
      <c r="H47" s="96"/>
      <c r="I47" s="116" t="str">
        <f>IFERROR(VLOOKUP(D47,DB!A:F,6,0),"")</f>
        <v/>
      </c>
      <c r="J47" s="116" t="str">
        <f>IFERROR(VLOOKUP(D47,DB!A:G,7,0),"")</f>
        <v/>
      </c>
      <c r="K47" s="98"/>
      <c r="L47" s="92" t="str">
        <f>IFERROR(VLOOKUP(D47,DB!A:I,9,0),"")</f>
        <v/>
      </c>
    </row>
    <row r="48" spans="1:12" ht="15" customHeight="1">
      <c r="A48" s="116"/>
      <c r="B48" s="116" t="str">
        <f>IFERROR(VLOOKUP(D48,DB!A:K,11,0),"")</f>
        <v/>
      </c>
      <c r="C48" s="94"/>
      <c r="D48" s="92"/>
      <c r="E48" s="95"/>
      <c r="F48" s="96"/>
      <c r="G48" s="97">
        <f ca="1">IFERROR(NOW()-F48,"")</f>
        <v>45977.96147199074</v>
      </c>
      <c r="H48" s="96"/>
      <c r="I48" s="116" t="str">
        <f>IFERROR(VLOOKUP(D48,DB!A:F,6,0),"")</f>
        <v/>
      </c>
      <c r="J48" s="116" t="str">
        <f>IFERROR(VLOOKUP(D48,DB!A:G,7,0),"")</f>
        <v/>
      </c>
      <c r="K48" s="98"/>
      <c r="L48" s="92" t="str">
        <f>IFERROR(VLOOKUP(D48,DB!A:I,9,0),"")</f>
        <v/>
      </c>
    </row>
    <row r="49" spans="1:12" ht="15" customHeight="1">
      <c r="A49" s="116"/>
      <c r="B49" s="116" t="str">
        <f>IFERROR(VLOOKUP(D49,DB!A:K,11,0),"")</f>
        <v/>
      </c>
      <c r="C49" s="94"/>
      <c r="D49" s="92"/>
      <c r="E49" s="95"/>
      <c r="F49" s="96"/>
      <c r="G49" s="97">
        <f ca="1">IFERROR(NOW()-F49,"")</f>
        <v>45977.96147199074</v>
      </c>
      <c r="H49" s="96"/>
      <c r="I49" s="116" t="str">
        <f>IFERROR(VLOOKUP(D49,DB!A:F,6,0),"")</f>
        <v/>
      </c>
      <c r="J49" s="116" t="str">
        <f>IFERROR(VLOOKUP(D49,DB!A:G,7,0),"")</f>
        <v/>
      </c>
      <c r="K49" s="98"/>
      <c r="L49" s="92" t="str">
        <f>IFERROR(VLOOKUP(D49,DB!A:I,9,0),"")</f>
        <v/>
      </c>
    </row>
    <row r="50" spans="1:12" ht="15" customHeight="1">
      <c r="A50" s="116"/>
      <c r="B50" s="116" t="str">
        <f>IFERROR(VLOOKUP(D50,DB!A:K,11,0),"")</f>
        <v/>
      </c>
      <c r="C50" s="94"/>
      <c r="D50" s="92"/>
      <c r="E50" s="95"/>
      <c r="F50" s="96"/>
      <c r="G50" s="97">
        <f ca="1">IFERROR(NOW()-F50,"")</f>
        <v>45977.96147199074</v>
      </c>
      <c r="H50" s="96"/>
      <c r="I50" s="116" t="str">
        <f>IFERROR(VLOOKUP(D50,DB!A:F,6,0),"")</f>
        <v/>
      </c>
      <c r="J50" s="116" t="str">
        <f>IFERROR(VLOOKUP(D50,DB!A:G,7,0),"")</f>
        <v/>
      </c>
      <c r="K50" s="98"/>
      <c r="L50" s="92" t="str">
        <f>IFERROR(VLOOKUP(D50,DB!A:I,9,0),"")</f>
        <v/>
      </c>
    </row>
    <row r="51" spans="1:12" ht="15" customHeight="1">
      <c r="A51" s="116"/>
      <c r="B51" s="116" t="str">
        <f>IFERROR(VLOOKUP(D51,DB!A:K,11,0),"")</f>
        <v/>
      </c>
      <c r="C51" s="94"/>
      <c r="D51" s="92"/>
      <c r="E51" s="95"/>
      <c r="F51" s="96"/>
      <c r="G51" s="97">
        <f ca="1">IFERROR(NOW()-F51,"")</f>
        <v>45977.96147199074</v>
      </c>
      <c r="H51" s="96"/>
      <c r="I51" s="116" t="str">
        <f>IFERROR(VLOOKUP(D51,DB!A:F,6,0),"")</f>
        <v/>
      </c>
      <c r="J51" s="116" t="str">
        <f>IFERROR(VLOOKUP(D51,DB!A:G,7,0),"")</f>
        <v/>
      </c>
      <c r="K51" s="98"/>
      <c r="L51" s="92" t="str">
        <f>IFERROR(VLOOKUP(D51,DB!A:I,9,0),"")</f>
        <v/>
      </c>
    </row>
    <row r="52" spans="1:12" ht="15" customHeight="1">
      <c r="A52" s="116"/>
      <c r="B52" s="116" t="str">
        <f>IFERROR(VLOOKUP(D52,DB!A:K,11,0),"")</f>
        <v/>
      </c>
      <c r="C52" s="94"/>
      <c r="D52" s="92"/>
      <c r="E52" s="95"/>
      <c r="F52" s="96"/>
      <c r="G52" s="97">
        <f ca="1">IFERROR(NOW()-F52,"")</f>
        <v>45977.96147199074</v>
      </c>
      <c r="H52" s="96"/>
      <c r="I52" s="116" t="str">
        <f>IFERROR(VLOOKUP(D52,DB!A:F,6,0),"")</f>
        <v/>
      </c>
      <c r="J52" s="116" t="str">
        <f>IFERROR(VLOOKUP(D52,DB!A:G,7,0),"")</f>
        <v/>
      </c>
      <c r="K52" s="98"/>
      <c r="L52" s="92" t="str">
        <f>IFERROR(VLOOKUP(D52,DB!A:I,9,0),"")</f>
        <v/>
      </c>
    </row>
    <row r="53" spans="1:12" ht="15" customHeight="1">
      <c r="A53" s="116"/>
      <c r="B53" s="116" t="str">
        <f>IFERROR(VLOOKUP(D53,DB!A:K,11,0),"")</f>
        <v/>
      </c>
      <c r="C53" s="94"/>
      <c r="D53" s="92"/>
      <c r="E53" s="95"/>
      <c r="F53" s="96"/>
      <c r="G53" s="97">
        <f ca="1">IFERROR(NOW()-F53,"")</f>
        <v>45977.96147199074</v>
      </c>
      <c r="H53" s="96"/>
      <c r="I53" s="116" t="str">
        <f>IFERROR(VLOOKUP(D53,DB!A:F,6,0),"")</f>
        <v/>
      </c>
      <c r="J53" s="116" t="str">
        <f>IFERROR(VLOOKUP(D53,DB!A:G,7,0),"")</f>
        <v/>
      </c>
      <c r="K53" s="98"/>
      <c r="L53" s="92" t="str">
        <f>IFERROR(VLOOKUP(D53,DB!A:I,9,0),"")</f>
        <v/>
      </c>
    </row>
    <row r="54" spans="1:12" ht="15" customHeight="1">
      <c r="A54" s="116"/>
      <c r="B54" s="116" t="str">
        <f>IFERROR(VLOOKUP(D54,DB!A:K,11,0),"")</f>
        <v/>
      </c>
      <c r="C54" s="94"/>
      <c r="D54" s="92"/>
      <c r="E54" s="95"/>
      <c r="F54" s="96"/>
      <c r="G54" s="97">
        <f ca="1">IFERROR(NOW()-F54,"")</f>
        <v>45977.96147199074</v>
      </c>
      <c r="H54" s="96"/>
      <c r="I54" s="116" t="str">
        <f>IFERROR(VLOOKUP(D54,DB!A:F,6,0),"")</f>
        <v/>
      </c>
      <c r="J54" s="116" t="str">
        <f>IFERROR(VLOOKUP(D54,DB!A:G,7,0),"")</f>
        <v/>
      </c>
      <c r="K54" s="98"/>
      <c r="L54" s="92" t="str">
        <f>IFERROR(VLOOKUP(D54,DB!A:I,9,0),"")</f>
        <v/>
      </c>
    </row>
    <row r="55" spans="1:12" ht="15" customHeight="1">
      <c r="A55" s="116"/>
      <c r="B55" s="116" t="str">
        <f>IFERROR(VLOOKUP(D55,DB!A:K,11,0),"")</f>
        <v/>
      </c>
      <c r="C55" s="94"/>
      <c r="D55" s="92"/>
      <c r="E55" s="95"/>
      <c r="F55" s="96"/>
      <c r="G55" s="97">
        <f ca="1">IFERROR(NOW()-F55,"")</f>
        <v>45977.96147199074</v>
      </c>
      <c r="H55" s="96"/>
      <c r="I55" s="116" t="str">
        <f>IFERROR(VLOOKUP(D55,DB!A:F,6,0),"")</f>
        <v/>
      </c>
      <c r="J55" s="116" t="str">
        <f>IFERROR(VLOOKUP(D55,DB!A:G,7,0),"")</f>
        <v/>
      </c>
      <c r="K55" s="98"/>
      <c r="L55" s="92" t="str">
        <f>IFERROR(VLOOKUP(D55,DB!A:I,9,0),"")</f>
        <v/>
      </c>
    </row>
    <row r="56" spans="1:12" ht="15" customHeight="1">
      <c r="A56" s="116"/>
      <c r="B56" s="116" t="str">
        <f>IFERROR(VLOOKUP(D56,DB!A:K,11,0),"")</f>
        <v/>
      </c>
      <c r="C56" s="94"/>
      <c r="D56" s="92"/>
      <c r="E56" s="95"/>
      <c r="F56" s="96"/>
      <c r="G56" s="97">
        <f ca="1">IFERROR(NOW()-F56,"")</f>
        <v>45977.96147199074</v>
      </c>
      <c r="H56" s="96"/>
      <c r="I56" s="116" t="str">
        <f>IFERROR(VLOOKUP(D56,DB!A:F,6,0),"")</f>
        <v/>
      </c>
      <c r="J56" s="116" t="str">
        <f>IFERROR(VLOOKUP(D56,DB!A:G,7,0),"")</f>
        <v/>
      </c>
      <c r="K56" s="98"/>
      <c r="L56" s="92" t="str">
        <f>IFERROR(VLOOKUP(D56,DB!A:I,9,0),"")</f>
        <v/>
      </c>
    </row>
    <row r="57" spans="1:12" ht="15" customHeight="1">
      <c r="A57" s="116"/>
      <c r="B57" s="116" t="str">
        <f>IFERROR(VLOOKUP(D57,DB!A:K,11,0),"")</f>
        <v/>
      </c>
      <c r="C57" s="94"/>
      <c r="D57" s="92"/>
      <c r="E57" s="95"/>
      <c r="F57" s="96"/>
      <c r="G57" s="97">
        <f ca="1">IFERROR(NOW()-F57,"")</f>
        <v>45977.96147199074</v>
      </c>
      <c r="H57" s="96"/>
      <c r="I57" s="116" t="str">
        <f>IFERROR(VLOOKUP(D57,DB!A:F,6,0),"")</f>
        <v/>
      </c>
      <c r="J57" s="116" t="str">
        <f>IFERROR(VLOOKUP(D57,DB!A:G,7,0),"")</f>
        <v/>
      </c>
      <c r="K57" s="98"/>
      <c r="L57" s="92" t="str">
        <f>IFERROR(VLOOKUP(D57,DB!A:I,9,0),"")</f>
        <v/>
      </c>
    </row>
    <row r="58" spans="1:12" ht="15" customHeight="1">
      <c r="A58" s="116"/>
      <c r="B58" s="116" t="str">
        <f>IFERROR(VLOOKUP(D58,DB!A:K,11,0),"")</f>
        <v/>
      </c>
      <c r="C58" s="94"/>
      <c r="D58" s="92"/>
      <c r="E58" s="95"/>
      <c r="F58" s="96"/>
      <c r="G58" s="97">
        <f ca="1">IFERROR(NOW()-F58,"")</f>
        <v>45977.96147199074</v>
      </c>
      <c r="H58" s="96"/>
      <c r="I58" s="116" t="str">
        <f>IFERROR(VLOOKUP(D58,DB!A:F,6,0),"")</f>
        <v/>
      </c>
      <c r="J58" s="116" t="str">
        <f>IFERROR(VLOOKUP(D58,DB!A:G,7,0),"")</f>
        <v/>
      </c>
      <c r="K58" s="98"/>
      <c r="L58" s="92" t="str">
        <f>IFERROR(VLOOKUP(D58,DB!A:I,9,0),"")</f>
        <v/>
      </c>
    </row>
    <row r="59" spans="1:12" ht="15" customHeight="1">
      <c r="A59" s="116"/>
      <c r="B59" s="116" t="str">
        <f>IFERROR(VLOOKUP(D59,DB!A:K,11,0),"")</f>
        <v/>
      </c>
      <c r="C59" s="94"/>
      <c r="D59" s="92"/>
      <c r="E59" s="95"/>
      <c r="F59" s="96"/>
      <c r="G59" s="97">
        <f ca="1">IFERROR(NOW()-F59,"")</f>
        <v>45977.96147199074</v>
      </c>
      <c r="H59" s="96"/>
      <c r="I59" s="116" t="str">
        <f>IFERROR(VLOOKUP(D59,DB!A:F,6,0),"")</f>
        <v/>
      </c>
      <c r="J59" s="116" t="str">
        <f>IFERROR(VLOOKUP(D59,DB!A:G,7,0),"")</f>
        <v/>
      </c>
      <c r="K59" s="98"/>
      <c r="L59" s="92" t="str">
        <f>IFERROR(VLOOKUP(D59,DB!A:I,9,0),"")</f>
        <v/>
      </c>
    </row>
    <row r="60" spans="1:12" ht="15" customHeight="1">
      <c r="A60" s="116"/>
      <c r="B60" s="116" t="str">
        <f>IFERROR(VLOOKUP(D60,DB!A:K,11,0),"")</f>
        <v/>
      </c>
      <c r="C60" s="94"/>
      <c r="D60" s="92"/>
      <c r="E60" s="95"/>
      <c r="F60" s="96"/>
      <c r="G60" s="97">
        <f ca="1">IFERROR(NOW()-F60,"")</f>
        <v>45977.96147199074</v>
      </c>
      <c r="H60" s="96"/>
      <c r="I60" s="116" t="str">
        <f>IFERROR(VLOOKUP(D60,DB!A:F,6,0),"")</f>
        <v/>
      </c>
      <c r="J60" s="116" t="str">
        <f>IFERROR(VLOOKUP(D60,DB!A:G,7,0),"")</f>
        <v/>
      </c>
      <c r="K60" s="98"/>
      <c r="L60" s="92" t="str">
        <f>IFERROR(VLOOKUP(D60,DB!A:I,9,0),"")</f>
        <v/>
      </c>
    </row>
    <row r="61" spans="1:12" ht="15" customHeight="1">
      <c r="A61" s="116"/>
      <c r="B61" s="116" t="str">
        <f>IFERROR(VLOOKUP(D61,DB!A:K,11,0),"")</f>
        <v/>
      </c>
      <c r="C61" s="94"/>
      <c r="D61" s="92"/>
      <c r="E61" s="95"/>
      <c r="F61" s="96"/>
      <c r="G61" s="97">
        <f ca="1">IFERROR(NOW()-F61,"")</f>
        <v>45977.96147199074</v>
      </c>
      <c r="H61" s="96"/>
      <c r="I61" s="116" t="str">
        <f>IFERROR(VLOOKUP(D61,DB!A:F,6,0),"")</f>
        <v/>
      </c>
      <c r="J61" s="116" t="str">
        <f>IFERROR(VLOOKUP(D61,DB!A:G,7,0),"")</f>
        <v/>
      </c>
      <c r="K61" s="98"/>
      <c r="L61" s="92" t="str">
        <f>IFERROR(VLOOKUP(D61,DB!A:I,9,0),"")</f>
        <v/>
      </c>
    </row>
    <row r="62" spans="1:12" ht="15" customHeight="1">
      <c r="A62" s="116"/>
      <c r="B62" s="116" t="str">
        <f>IFERROR(VLOOKUP(D62,DB!A:K,11,0),"")</f>
        <v/>
      </c>
      <c r="C62" s="94"/>
      <c r="D62" s="92"/>
      <c r="E62" s="95"/>
      <c r="F62" s="96"/>
      <c r="G62" s="97">
        <f ca="1">IFERROR(NOW()-F62,"")</f>
        <v>45977.96147199074</v>
      </c>
      <c r="H62" s="96"/>
      <c r="I62" s="116" t="str">
        <f>IFERROR(VLOOKUP(D62,DB!A:F,6,0),"")</f>
        <v/>
      </c>
      <c r="J62" s="116" t="str">
        <f>IFERROR(VLOOKUP(D62,DB!A:G,7,0),"")</f>
        <v/>
      </c>
      <c r="K62" s="98"/>
      <c r="L62" s="92" t="str">
        <f>IFERROR(VLOOKUP(D62,DB!A:I,9,0),"")</f>
        <v/>
      </c>
    </row>
  </sheetData>
  <dataValidations count="2">
    <dataValidation allowBlank="1" showInputMessage="1" showErrorMessage="1" sqref="E1" xr:uid="{A4F81451-56CC-4543-9497-104C4E44EE4B}"/>
    <dataValidation type="list" allowBlank="1" showInputMessage="1" showErrorMessage="1" sqref="E2:E6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F7" sqref="F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39109</v>
      </c>
      <c r="B2" s="37" t="str">
        <f>IFERROR(VLOOKUP(D2,DB!A:K,11,0),"")</f>
        <v>R5</v>
      </c>
      <c r="C2" s="37">
        <v>3</v>
      </c>
      <c r="D2" s="107" t="s">
        <v>36011</v>
      </c>
      <c r="E2" s="37" t="s">
        <v>39021</v>
      </c>
      <c r="F2" s="38">
        <v>45891.832060185188</v>
      </c>
      <c r="G2" s="109">
        <f ca="1">IFERROR(NOW()-F2,"")</f>
        <v>86.129411805552081</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09">
        <f t="shared" ref="G3" ca="1" si="0">IFERROR(NOW()-F3,"")</f>
        <v>51.772594675923756</v>
      </c>
      <c r="H3" s="38">
        <v>45926.158159722225</v>
      </c>
      <c r="I3" s="37" t="str">
        <f>IFERROR(VLOOKUP(D3,DB!A:F,6,0),"")</f>
        <v>SCECO</v>
      </c>
      <c r="J3" s="37" t="str">
        <f>IFERROR(VLOOKUP(D3,DB!A:G,7,0),"")</f>
        <v>Good</v>
      </c>
      <c r="K3" s="37" t="s">
        <v>39112</v>
      </c>
      <c r="L3" s="37" t="str">
        <f>IFERROR(VLOOKUP(D3,DB!A:I,9,0),"")</f>
        <v>Latis</v>
      </c>
      <c r="M3" s="106"/>
    </row>
    <row r="4" spans="1:13" ht="48" customHeight="1">
      <c r="A4" s="110" t="s">
        <v>39113</v>
      </c>
      <c r="B4" s="110" t="str">
        <f>IFERROR(VLOOKUP(D4,DB!A:K,11,0),"")</f>
        <v>R5</v>
      </c>
      <c r="C4" s="110">
        <v>1</v>
      </c>
      <c r="D4" s="110" t="s">
        <v>34758</v>
      </c>
      <c r="E4" s="110" t="s">
        <v>39100</v>
      </c>
      <c r="F4" s="111">
        <v>45948.661111111112</v>
      </c>
      <c r="G4" s="112">
        <f t="shared" ref="G4" ca="1" si="1">IFERROR(NOW()-F4,"")</f>
        <v>29.300360879627988</v>
      </c>
      <c r="H4" s="111">
        <v>45948.661111111112</v>
      </c>
      <c r="I4" s="110" t="str">
        <f>IFERROR(VLOOKUP(D4,DB!A:F,6,0),"")</f>
        <v>SCECO</v>
      </c>
      <c r="J4" s="110" t="str">
        <f>IFERROR(VLOOKUP(D4,DB!A:G,7,0),"")</f>
        <v>Dead</v>
      </c>
      <c r="K4" s="110" t="s">
        <v>39114</v>
      </c>
      <c r="L4" s="110" t="str">
        <f>IFERROR(VLOOKUP(D4,DB!A:I,9,0),"")</f>
        <v>Latis</v>
      </c>
    </row>
    <row r="5" spans="1:13" ht="30.75">
      <c r="A5" s="110" t="s">
        <v>39115</v>
      </c>
      <c r="B5" s="110" t="s">
        <v>5443</v>
      </c>
      <c r="C5" s="110">
        <v>1</v>
      </c>
      <c r="D5" s="110" t="s">
        <v>32330</v>
      </c>
      <c r="E5" s="110" t="s">
        <v>39021</v>
      </c>
      <c r="F5" s="111">
        <v>45968.848599537036</v>
      </c>
      <c r="G5" s="112">
        <f t="shared" ref="G5:G23" ca="1" si="2">IFERROR(NOW()-F5,"")</f>
        <v>9.1128724537047674</v>
      </c>
      <c r="H5" s="111">
        <v>45968.827465277776</v>
      </c>
      <c r="I5" s="110" t="s">
        <v>22</v>
      </c>
      <c r="J5" s="110" t="s">
        <v>65</v>
      </c>
      <c r="K5" s="110" t="s">
        <v>39116</v>
      </c>
      <c r="L5" s="110" t="s">
        <v>8145</v>
      </c>
    </row>
    <row r="6" spans="1:13">
      <c r="A6" s="110" t="s">
        <v>39117</v>
      </c>
      <c r="B6" s="110" t="str">
        <f>IFERROR(VLOOKUP(D6,DB!A:K,11,0),"")</f>
        <v>R5</v>
      </c>
      <c r="C6" s="110">
        <v>1</v>
      </c>
      <c r="D6" s="110" t="s">
        <v>33371</v>
      </c>
      <c r="E6" s="110" t="s">
        <v>39021</v>
      </c>
      <c r="F6" s="138">
        <v>45977.514803240738</v>
      </c>
      <c r="G6" s="112">
        <f t="shared" ca="1" si="2"/>
        <v>0.44666875000257278</v>
      </c>
      <c r="H6" s="138">
        <v>45977.468807870369</v>
      </c>
      <c r="I6" s="110" t="str">
        <f>IFERROR(VLOOKUP(D6,DB!A:F,6,0),"")</f>
        <v>SCECO</v>
      </c>
      <c r="J6" s="110" t="str">
        <f>IFERROR(VLOOKUP(D6,DB!A:G,7,0),"")</f>
        <v>Weak</v>
      </c>
      <c r="K6" s="110" t="s">
        <v>39118</v>
      </c>
      <c r="L6" s="110" t="str">
        <f>IFERROR(VLOOKUP(D6,DB!A:I,9,0),"")</f>
        <v>Latis</v>
      </c>
    </row>
    <row r="7" spans="1:13">
      <c r="A7" s="110"/>
      <c r="B7" s="110" t="str">
        <f>IFERROR(VLOOKUP(D7,DB!A:K,11,0),"")</f>
        <v/>
      </c>
      <c r="C7" s="110"/>
      <c r="D7" s="110"/>
      <c r="E7" s="110"/>
      <c r="F7" s="110"/>
      <c r="G7" s="112">
        <f t="shared" ca="1" si="2"/>
        <v>45977.96147199074</v>
      </c>
      <c r="H7" s="110"/>
      <c r="I7" s="110" t="str">
        <f>IFERROR(VLOOKUP(D7,DB!A:F,6,0),"")</f>
        <v/>
      </c>
      <c r="J7" s="110" t="str">
        <f>IFERROR(VLOOKUP(D7,DB!A:G,7,0),"")</f>
        <v/>
      </c>
      <c r="K7" s="110"/>
      <c r="L7" s="110" t="str">
        <f>IFERROR(VLOOKUP(D7,DB!A:I,9,0),"")</f>
        <v/>
      </c>
    </row>
    <row r="8" spans="1:13">
      <c r="A8" s="110"/>
      <c r="B8" s="110" t="str">
        <f>IFERROR(VLOOKUP(D8,DB!A:K,11,0),"")</f>
        <v/>
      </c>
      <c r="C8" s="110"/>
      <c r="D8"/>
      <c r="E8" s="110"/>
      <c r="F8" s="110"/>
      <c r="G8" s="112">
        <f t="shared" ca="1" si="2"/>
        <v>45977.96147199074</v>
      </c>
      <c r="H8" s="110"/>
      <c r="I8" s="110" t="str">
        <f>IFERROR(VLOOKUP(D8,DB!A:F,6,0),"")</f>
        <v/>
      </c>
      <c r="J8" s="110" t="str">
        <f>IFERROR(VLOOKUP(D8,DB!A:G,7,0),"")</f>
        <v/>
      </c>
      <c r="K8" s="110"/>
      <c r="L8" s="110" t="str">
        <f>IFERROR(VLOOKUP(D8,DB!A:I,9,0),"")</f>
        <v/>
      </c>
    </row>
    <row r="9" spans="1:13">
      <c r="A9" s="110"/>
      <c r="B9" s="110" t="str">
        <f>IFERROR(VLOOKUP(D9,DB!A:K,11,0),"")</f>
        <v/>
      </c>
      <c r="C9" s="110"/>
      <c r="D9"/>
      <c r="E9" s="110"/>
      <c r="F9" s="110"/>
      <c r="G9" s="112">
        <f t="shared" ca="1" si="2"/>
        <v>45977.96147199074</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45977.96147199074</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45977.96147199074</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45977.96147199074</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45977.96147199074</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2">
        <f t="shared" ca="1" si="2"/>
        <v>45977.96147199074</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2">
        <f t="shared" ca="1" si="2"/>
        <v>45977.96147199074</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2">
        <f t="shared" ca="1" si="2"/>
        <v>45977.96147199074</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45977.96147199074</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45977.96147199074</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45977.96147199074</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45977.96147199074</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2"/>
        <v>45977.96147199074</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2"/>
        <v>45977.96147199074</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2"/>
        <v>45977.96147199074</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ref="G24:G87" ca="1" si="3">IFERROR(NOW()-F24,"")</f>
        <v>45977.96147199074</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45977.96147199074</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45977.96147199074</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45977.96147199074</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45977.96147199074</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45977.96147199074</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45977.96147199074</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45977.96147199074</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45977.96147199074</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45977.96147199074</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45977.96147199074</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45977.96147199074</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45977.96147199074</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45977.96147199074</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45977.96147199074</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45977.96147199074</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45977.96147199074</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45977.96147199074</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45977.96147199074</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45977.96147199074</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45977.96147199074</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45977.96147199074</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45977.96147199074</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45977.96147199074</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45977.96147199074</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45977.96147199074</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45977.96147199074</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45977.96147199074</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45977.96147199074</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45977.96147199074</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45977.96147199074</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45977.96147199074</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45977.96147199074</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45977.96147199074</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45977.96147199074</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45977.96147199074</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45977.96147199074</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45977.96147199074</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45977.96147199074</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45977.96147199074</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45977.96147199074</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45977.96147199074</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45977.96147199074</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45977.96147199074</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45977.96147199074</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45977.96147199074</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45977.96147199074</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45977.96147199074</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45977.96147199074</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45977.96147199074</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45977.96147199074</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45977.96147199074</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45977.96147199074</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45977.96147199074</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45977.96147199074</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45977.96147199074</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45977.96147199074</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45977.96147199074</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45977.96147199074</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45977.96147199074</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45977.96147199074</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3"/>
        <v>45977.96147199074</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3"/>
        <v>45977.96147199074</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3"/>
        <v>45977.96147199074</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ref="G88:G151" ca="1" si="4">IFERROR(NOW()-F88,"")</f>
        <v>45977.96147199074</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45977.96147199074</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45977.96147199074</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45977.96147199074</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45977.96147199074</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45977.96147199074</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45977.96147199074</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45977.96147199074</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45977.96147199074</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45977.96147199074</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45977.96147199074</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45977.96147199074</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45977.96147199074</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45977.96147199074</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45977.96147199074</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45977.96147199074</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45977.96147199074</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45977.96147199074</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45977.96147199074</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45977.96147199074</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45977.96147199074</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45977.96147199074</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45977.96147199074</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45977.96147199074</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45977.96147199074</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45977.96147199074</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45977.96147199074</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45977.96147199074</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45977.96147199074</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45977.96147199074</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45977.96147199074</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45977.96147199074</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45977.96147199074</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45977.96147199074</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45977.96147199074</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45977.96147199074</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45977.96147199074</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45977.96147199074</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45977.96147199074</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45977.96147199074</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45977.96147199074</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45977.96147199074</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45977.96147199074</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45977.96147199074</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45977.96147199074</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45977.96147199074</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45977.96147199074</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45977.96147199074</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45977.96147199074</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45977.96147199074</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45977.96147199074</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45977.96147199074</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45977.96147199074</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45977.96147199074</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45977.96147199074</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45977.96147199074</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45977.96147199074</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45977.96147199074</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45977.96147199074</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45977.96147199074</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45977.96147199074</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4"/>
        <v>45977.96147199074</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4"/>
        <v>45977.96147199074</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4"/>
        <v>45977.96147199074</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ref="G152:G215" ca="1" si="5">IFERROR(NOW()-F152,"")</f>
        <v>45977.96147199074</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45977.96147199074</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45977.96147199074</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45977.96147199074</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45977.96147199074</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45977.96147199074</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45977.96147199074</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45977.96147199074</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45977.96147199074</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45977.96147199074</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45977.96147199074</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45977.96147199074</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45977.96147199074</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45977.96147199074</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45977.96147199074</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45977.96147199074</v>
      </c>
      <c r="H167" s="110"/>
      <c r="I167" s="110" t="str">
        <f>IFERROR(VLOOKUP(D167,DB!A:F,6,0),"")</f>
        <v/>
      </c>
      <c r="J167" s="110" t="str">
        <f>IFERROR(VLOOKUP(D167,DB!A:G,7,0),"")</f>
        <v/>
      </c>
      <c r="K167" s="110"/>
      <c r="L167" s="110" t="str">
        <f>IFERROR(VLOOKUP(D167,DB!A:I,9,0),"")</f>
        <v/>
      </c>
    </row>
    <row r="168" spans="1:12">
      <c r="A168" s="110"/>
      <c r="B168" s="110" t="str">
        <f>IFERROR(VLOOKUP(D168,DB!A:K,11,0),"")</f>
        <v/>
      </c>
      <c r="C168" s="110"/>
      <c r="D168" s="110"/>
      <c r="E168" s="110"/>
      <c r="F168" s="110"/>
      <c r="G168" s="110">
        <f t="shared" ca="1" si="5"/>
        <v>45977.96147199074</v>
      </c>
      <c r="H168" s="110"/>
      <c r="I168" s="110" t="str">
        <f>IFERROR(VLOOKUP(D168,DB!A:F,6,0),"")</f>
        <v/>
      </c>
      <c r="J168" s="110" t="str">
        <f>IFERROR(VLOOKUP(D168,DB!A:G,7,0),"")</f>
        <v/>
      </c>
      <c r="K168" s="110"/>
      <c r="L168" s="110" t="str">
        <f>IFERROR(VLOOKUP(D168,DB!A:I,9,0),"")</f>
        <v/>
      </c>
    </row>
    <row r="169" spans="1:12">
      <c r="A169" s="110"/>
      <c r="B169" s="110" t="str">
        <f>IFERROR(VLOOKUP(D169,DB!A:K,11,0),"")</f>
        <v/>
      </c>
      <c r="C169" s="110"/>
      <c r="D169" s="110"/>
      <c r="E169" s="110"/>
      <c r="F169" s="110"/>
      <c r="G169" s="110">
        <f t="shared" ca="1" si="5"/>
        <v>45977.96147199074</v>
      </c>
      <c r="H169" s="110"/>
      <c r="I169" s="110" t="str">
        <f>IFERROR(VLOOKUP(D169,DB!A:F,6,0),"")</f>
        <v/>
      </c>
      <c r="J169" s="110" t="str">
        <f>IFERROR(VLOOKUP(D169,DB!A:G,7,0),"")</f>
        <v/>
      </c>
      <c r="K169" s="110"/>
      <c r="L169" s="110" t="str">
        <f>IFERROR(VLOOKUP(D169,DB!A:I,9,0),"")</f>
        <v/>
      </c>
    </row>
    <row r="170" spans="1:12">
      <c r="A170" s="110"/>
      <c r="B170" s="110" t="str">
        <f>IFERROR(VLOOKUP(D170,DB!A:K,11,0),"")</f>
        <v/>
      </c>
      <c r="C170" s="110"/>
      <c r="D170" s="110"/>
      <c r="E170" s="110"/>
      <c r="F170" s="110"/>
      <c r="G170" s="110">
        <f t="shared" ca="1" si="5"/>
        <v>45977.96147199074</v>
      </c>
      <c r="H170" s="110"/>
      <c r="I170" s="110" t="str">
        <f>IFERROR(VLOOKUP(D170,DB!A:F,6,0),"")</f>
        <v/>
      </c>
      <c r="J170" s="110" t="str">
        <f>IFERROR(VLOOKUP(D170,DB!A:G,7,0),"")</f>
        <v/>
      </c>
      <c r="K170" s="110"/>
      <c r="L170" s="110" t="str">
        <f>IFERROR(VLOOKUP(D170,DB!A:I,9,0),"")</f>
        <v/>
      </c>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row r="208" spans="1:12">
      <c r="A208" s="110"/>
      <c r="B208" s="110"/>
      <c r="C208" s="110"/>
      <c r="D208" s="110"/>
      <c r="E208" s="110"/>
      <c r="F208" s="110"/>
      <c r="G208" s="110"/>
      <c r="H208" s="110"/>
      <c r="I208" s="110"/>
      <c r="J208" s="110"/>
      <c r="K208" s="110"/>
      <c r="L208" s="110"/>
    </row>
    <row r="209" spans="1:12">
      <c r="A209" s="110"/>
      <c r="B209" s="110"/>
      <c r="C209" s="110"/>
      <c r="D209" s="110"/>
      <c r="E209" s="110"/>
      <c r="F209" s="110"/>
      <c r="G209" s="110"/>
      <c r="H209" s="110"/>
      <c r="I209" s="110"/>
      <c r="J209" s="110"/>
      <c r="K209" s="110"/>
      <c r="L209" s="110"/>
    </row>
    <row r="210" spans="1:12">
      <c r="A210" s="110"/>
      <c r="B210" s="110"/>
      <c r="C210" s="110"/>
      <c r="D210" s="110"/>
      <c r="E210" s="110"/>
      <c r="F210" s="110"/>
      <c r="G210" s="110"/>
      <c r="H210" s="110"/>
      <c r="I210" s="110"/>
      <c r="J210" s="110"/>
      <c r="K210" s="110"/>
      <c r="L210" s="110"/>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8"/>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39119</v>
      </c>
      <c r="B2" s="122" t="str">
        <f>IFERROR(VLOOKUP(D2,DB!A:K,11,0),"")</f>
        <v>R6</v>
      </c>
      <c r="C2" s="123">
        <v>1</v>
      </c>
      <c r="D2" s="122" t="s">
        <v>37249</v>
      </c>
      <c r="E2" s="110" t="s">
        <v>39021</v>
      </c>
      <c r="F2" s="124">
        <v>45977.825532407405</v>
      </c>
      <c r="G2" s="105">
        <f t="shared" ref="G2:G64" ca="1" si="0">IFERROR(NOW()-F2,"-")</f>
        <v>0.13593958333513001</v>
      </c>
      <c r="H2" s="124">
        <v>45977.819791666669</v>
      </c>
      <c r="I2" s="122" t="str">
        <f>IFERROR(VLOOKUP(D2,DB!A:F,6,0),"")</f>
        <v>Generator-SG</v>
      </c>
      <c r="J2" s="122" t="str">
        <f>IFERROR(VLOOKUP(D2,DB!A:G,7,0),"")</f>
        <v>Vandalized</v>
      </c>
      <c r="K2" s="125" t="s">
        <v>39120</v>
      </c>
      <c r="L2" s="126" t="str">
        <f>IFERROR(VLOOKUP(D2,DB!A:I,9,0),"")</f>
        <v>Latis</v>
      </c>
    </row>
    <row r="3" spans="1:16382" ht="31.5" customHeight="1">
      <c r="A3" s="121" t="s">
        <v>39121</v>
      </c>
      <c r="B3" s="122" t="str">
        <f>IFERROR(VLOOKUP(D3,DB!A:K,11,0),"")</f>
        <v>R6</v>
      </c>
      <c r="C3" s="123">
        <v>2</v>
      </c>
      <c r="D3" s="122" t="s">
        <v>30938</v>
      </c>
      <c r="E3" s="110" t="s">
        <v>39021</v>
      </c>
      <c r="F3" s="124">
        <v>45977.926087962966</v>
      </c>
      <c r="G3" s="105">
        <f t="shared" ca="1" si="0"/>
        <v>3.5384027774853166E-2</v>
      </c>
      <c r="H3" s="124">
        <v>45977.917743055557</v>
      </c>
      <c r="I3" s="122" t="str">
        <f>IFERROR(VLOOKUP(D3,DB!A:F,6,0),"")</f>
        <v>SCECO</v>
      </c>
      <c r="J3" s="122" t="str">
        <f>IFERROR(VLOOKUP(D3,DB!A:G,7,0),"")</f>
        <v>Dead</v>
      </c>
      <c r="K3" s="125" t="s">
        <v>39122</v>
      </c>
      <c r="L3" s="126" t="str">
        <f>IFERROR(VLOOKUP(D3,DB!A:I,9,0),"")</f>
        <v>Latis</v>
      </c>
    </row>
    <row r="4" spans="1:16382" ht="31.5" customHeight="1">
      <c r="A4" s="121"/>
      <c r="B4" s="122" t="str">
        <f>IFERROR(VLOOKUP(D4,DB!A:K,11,0),"")</f>
        <v/>
      </c>
      <c r="C4" s="123"/>
      <c r="D4" s="122"/>
      <c r="E4" s="110"/>
      <c r="F4" s="124"/>
      <c r="G4" s="105">
        <f t="shared" ca="1" si="0"/>
        <v>45977.96147199074</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0"/>
        <v>45977.96147199074</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45977.96147199074</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45977.96147199074</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45977.96147199074</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45977.96147199074</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45977.96147199074</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45977.96147199074</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45977.96147199074</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45977.96147199074</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45977.96147199074</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45977.96147199074</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45977.96147199074</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45977.96147199074</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45977.96147199074</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45977.96147199074</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45977.96147199074</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45977.96147199074</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45977.96147199074</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45977.96147199074</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45977.96147199074</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45977.96147199074</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45977.96147199074</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45977.96147199074</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45977.96147199074</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45977.96147199074</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45977.96147199074</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45977.96147199074</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45977.96147199074</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45977.96147199074</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45977.96147199074</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45977.96147199074</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45977.96147199074</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45977.96147199074</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45977.96147199074</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45977.96147199074</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45977.96147199074</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45977.96147199074</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45977.96147199074</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45977.96147199074</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45977.96147199074</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45977.96147199074</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45977.96147199074</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45977.96147199074</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45977.96147199074</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45977.96147199074</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45977.96147199074</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45977.96147199074</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45977.96147199074</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45977.96147199074</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45977.96147199074</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45977.96147199074</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45977.96147199074</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45977.96147199074</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45977.96147199074</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0"/>
        <v>45977.96147199074</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0"/>
        <v>45977.96147199074</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0"/>
        <v>45977.96147199074</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0"/>
        <v>45977.96147199074</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0"/>
        <v>45977.96147199074</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0"/>
        <v>45977.96147199074</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ref="G65:G98" ca="1" si="1">IFERROR(NOW()-F65,"-")</f>
        <v>45977.96147199074</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45977.96147199074</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45977.96147199074</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45977.96147199074</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45977.96147199074</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45977.96147199074</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45977.96147199074</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45977.96147199074</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45977.96147199074</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45977.96147199074</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45977.96147199074</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45977.96147199074</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45977.96147199074</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45977.96147199074</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45977.96147199074</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45977.96147199074</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45977.96147199074</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45977.96147199074</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45977.96147199074</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45977.96147199074</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45977.96147199074</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45977.96147199074</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45977.96147199074</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45977.96147199074</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45977.96147199074</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45977.96147199074</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45977.96147199074</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45977.96147199074</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1"/>
        <v>45977.96147199074</v>
      </c>
      <c r="H93" s="124"/>
      <c r="I93" s="122" t="str">
        <f>IFERROR(VLOOKUP(D93,DB!A:F,6,0),"")</f>
        <v/>
      </c>
      <c r="J93" s="122" t="str">
        <f>IFERROR(VLOOKUP(D93,DB!A:G,7,0),"")</f>
        <v/>
      </c>
      <c r="K93" s="125"/>
      <c r="L93" s="126" t="str">
        <f>IFERROR(VLOOKUP(D93,DB!A:I,9,0),"")</f>
        <v/>
      </c>
    </row>
    <row r="94" spans="1:12" ht="31.5" customHeight="1">
      <c r="A94" s="121"/>
      <c r="B94" s="122" t="str">
        <f>IFERROR(VLOOKUP(D94,DB!A:K,11,0),"")</f>
        <v/>
      </c>
      <c r="C94" s="123"/>
      <c r="D94" s="122"/>
      <c r="E94" s="110"/>
      <c r="F94" s="124"/>
      <c r="G94" s="105">
        <f t="shared" ca="1" si="1"/>
        <v>45977.96147199074</v>
      </c>
      <c r="H94" s="124"/>
      <c r="I94" s="122" t="str">
        <f>IFERROR(VLOOKUP(D94,DB!A:F,6,0),"")</f>
        <v/>
      </c>
      <c r="J94" s="122" t="str">
        <f>IFERROR(VLOOKUP(D94,DB!A:G,7,0),"")</f>
        <v/>
      </c>
      <c r="K94" s="125"/>
      <c r="L94" s="126" t="str">
        <f>IFERROR(VLOOKUP(D94,DB!A:I,9,0),"")</f>
        <v/>
      </c>
    </row>
    <row r="95" spans="1:12" ht="31.5" customHeight="1">
      <c r="A95" s="121"/>
      <c r="B95" s="122" t="str">
        <f>IFERROR(VLOOKUP(D95,DB!A:K,11,0),"")</f>
        <v/>
      </c>
      <c r="C95" s="123"/>
      <c r="D95" s="122"/>
      <c r="E95" s="110"/>
      <c r="F95" s="124"/>
      <c r="G95" s="105">
        <f t="shared" ca="1" si="1"/>
        <v>45977.96147199074</v>
      </c>
      <c r="H95" s="124"/>
      <c r="I95" s="122" t="str">
        <f>IFERROR(VLOOKUP(D95,DB!A:F,6,0),"")</f>
        <v/>
      </c>
      <c r="J95" s="122" t="str">
        <f>IFERROR(VLOOKUP(D95,DB!A:G,7,0),"")</f>
        <v/>
      </c>
      <c r="K95" s="125"/>
      <c r="L95" s="126" t="str">
        <f>IFERROR(VLOOKUP(D95,DB!A:I,9,0),"")</f>
        <v/>
      </c>
    </row>
    <row r="96" spans="1:12" ht="31.5" customHeight="1">
      <c r="A96" s="121"/>
      <c r="B96" s="122" t="str">
        <f>IFERROR(VLOOKUP(D96,DB!A:K,11,0),"")</f>
        <v/>
      </c>
      <c r="C96" s="123"/>
      <c r="D96" s="122"/>
      <c r="E96" s="110"/>
      <c r="F96" s="124"/>
      <c r="G96" s="105">
        <f t="shared" ca="1" si="1"/>
        <v>45977.96147199074</v>
      </c>
      <c r="H96" s="124"/>
      <c r="I96" s="122" t="str">
        <f>IFERROR(VLOOKUP(D96,DB!A:F,6,0),"")</f>
        <v/>
      </c>
      <c r="J96" s="122" t="str">
        <f>IFERROR(VLOOKUP(D96,DB!A:G,7,0),"")</f>
        <v/>
      </c>
      <c r="K96" s="125"/>
      <c r="L96" s="126" t="str">
        <f>IFERROR(VLOOKUP(D96,DB!A:I,9,0),"")</f>
        <v/>
      </c>
    </row>
    <row r="97" spans="1:12" ht="31.5" customHeight="1">
      <c r="A97" s="121"/>
      <c r="B97" s="122" t="str">
        <f>IFERROR(VLOOKUP(D97,DB!A:K,11,0),"")</f>
        <v/>
      </c>
      <c r="C97" s="123"/>
      <c r="D97" s="122"/>
      <c r="E97" s="110"/>
      <c r="F97" s="124"/>
      <c r="G97" s="105">
        <f t="shared" ca="1" si="1"/>
        <v>45977.96147199074</v>
      </c>
      <c r="H97" s="124"/>
      <c r="I97" s="122" t="str">
        <f>IFERROR(VLOOKUP(D97,DB!A:F,6,0),"")</f>
        <v/>
      </c>
      <c r="J97" s="122" t="str">
        <f>IFERROR(VLOOKUP(D97,DB!A:G,7,0),"")</f>
        <v/>
      </c>
      <c r="K97" s="125"/>
      <c r="L97" s="126" t="str">
        <f>IFERROR(VLOOKUP(D97,DB!A:I,9,0),"")</f>
        <v/>
      </c>
    </row>
    <row r="98" spans="1:12" ht="31.5" customHeight="1">
      <c r="A98" s="121"/>
      <c r="B98" s="122" t="str">
        <f>IFERROR(VLOOKUP(D98,DB!A:K,11,0),"")</f>
        <v/>
      </c>
      <c r="C98" s="123"/>
      <c r="D98" s="122"/>
      <c r="E98" s="110"/>
      <c r="F98" s="124"/>
      <c r="G98" s="105">
        <f t="shared" ca="1" si="1"/>
        <v>45977.96147199074</v>
      </c>
      <c r="H98" s="124"/>
      <c r="I98" s="122" t="str">
        <f>IFERROR(VLOOKUP(D98,DB!A:F,6,0),"")</f>
        <v/>
      </c>
      <c r="J98" s="122" t="str">
        <f>IFERROR(VLOOKUP(D98,DB!A:G,7,0),"")</f>
        <v/>
      </c>
      <c r="K98" s="125"/>
      <c r="L98" s="126" t="str">
        <f>IFERROR(VLOOKUP(D98,DB!A:I,9,0),"")</f>
        <v/>
      </c>
    </row>
  </sheetData>
  <dataValidations count="2">
    <dataValidation allowBlank="1" showInputMessage="1" showErrorMessage="1" sqref="E1" xr:uid="{9E1BC488-8814-4F8A-8DBE-742B3278AB71}"/>
    <dataValidation type="list" allowBlank="1" showInputMessage="1" showErrorMessage="1" sqref="E2:E9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2025-11-16T20:05:51Z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